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mc:AlternateContent xmlns:mc="http://schemas.openxmlformats.org/markup-compatibility/2006">
    <mc:Choice Requires="x15">
      <x15ac:absPath xmlns:x15ac="http://schemas.microsoft.com/office/spreadsheetml/2010/11/ac" url="C:\Users\janis.rusko\Documents\2-Risk assessment\2023_08_Dzeramā ūdens riski\v2_unlocked final versions\"/>
    </mc:Choice>
  </mc:AlternateContent>
  <xr:revisionPtr revIDLastSave="0" documentId="13_ncr:1_{3C044E4D-9314-4E0E-BBFC-C29BE6BE6482}" xr6:coauthVersionLast="47" xr6:coauthVersionMax="47" xr10:uidLastSave="{00000000-0000-0000-0000-000000000000}"/>
  <bookViews>
    <workbookView xWindow="30420" yWindow="-120" windowWidth="27300" windowHeight="16440" tabRatio="904" xr2:uid="{97083806-D6EB-405C-88A6-9C821D108C48}"/>
  </bookViews>
  <sheets>
    <sheet name="Vispārīga informācija" sheetId="24" r:id="rId1"/>
    <sheet name="Sheet list" sheetId="25" state="hidden" r:id="rId2"/>
    <sheet name="ADM" sheetId="5" state="hidden" r:id="rId3"/>
    <sheet name="Full_list" sheetId="14" state="hidden" r:id="rId4"/>
    <sheet name="Saturs" sheetId="4" r:id="rId5"/>
    <sheet name="Virszemes sateces baseins" sheetId="18" r:id="rId6"/>
    <sheet name="Virszemes iekārtas" sheetId="19" r:id="rId7"/>
    <sheet name="Pazemes sateces baseins" sheetId="3" r:id="rId8"/>
    <sheet name="Pazemes iekārtas" sheetId="22" r:id="rId9"/>
    <sheet name="Attīrīšanas process" sheetId="23" r:id="rId10"/>
    <sheet name="Torņi, rezervuāri, sūkņi" sheetId="13" r:id="rId11"/>
    <sheet name="Tīkls" sheetId="15" r:id="rId12"/>
    <sheet name="Organizācija un vadība" sheetId="17" r:id="rId13"/>
    <sheet name="Nākotnes riski" sheetId="20" r:id="rId14"/>
    <sheet name="Semi kvantitativas vertibas" sheetId="1" r:id="rId15"/>
    <sheet name="Riski - kopsavilkums" sheetId="28" r:id="rId16"/>
    <sheet name="Augsti riski-kopsavilkums" sheetId="16" r:id="rId17"/>
    <sheet name="Ļoti augsti riski-kopsavilkums" sheetId="6" r:id="rId18"/>
  </sheets>
  <definedNames>
    <definedName name="_xlnm._FilterDatabase" localSheetId="9" hidden="1">'Attīrīšanas process'!$A$4:$O$4</definedName>
    <definedName name="_xlnm._FilterDatabase" localSheetId="16" hidden="1">'Augsti riski-kopsavilkums'!$A$1:$H$1</definedName>
    <definedName name="_xlnm._FilterDatabase" localSheetId="17" hidden="1">'Ļoti augsti riski-kopsavilkums'!$A$1:$H$1</definedName>
    <definedName name="_xlnm._FilterDatabase" localSheetId="13" hidden="1">'Nākotnes riski'!$A$4:$O$20</definedName>
    <definedName name="_xlnm._FilterDatabase" localSheetId="12" hidden="1">'Organizācija un vadība'!$A$4:$O$4</definedName>
    <definedName name="_xlnm._FilterDatabase" localSheetId="8" hidden="1">'Pazemes iekārtas'!$A$4:$O$4</definedName>
    <definedName name="_xlnm._FilterDatabase" localSheetId="7" hidden="1">'Pazemes sateces baseins'!$A$4:$O$27</definedName>
    <definedName name="_xlnm._FilterDatabase" localSheetId="11" hidden="1">Tīkls!$A$4:$O$4</definedName>
    <definedName name="_xlnm._FilterDatabase" localSheetId="10" hidden="1">'Torņi, rezervuāri, sūkņi'!$A$4:$O$4</definedName>
    <definedName name="_xlnm._FilterDatabase" localSheetId="6" hidden="1">'Virszemes iekārtas'!$A$4:$O$11</definedName>
    <definedName name="_xlnm._FilterDatabase" localSheetId="5" hidden="1">'Virszemes sateces baseins'!$A$4:$O$4</definedName>
    <definedName name="A1Nē">ADM!$F$18:$F$22</definedName>
    <definedName name="A2Nē" localSheetId="9">ADM!$G$18:$G$22</definedName>
    <definedName name="A3Nē" localSheetId="9">ADM!$A$25:$A$29</definedName>
    <definedName name="A4Nē" localSheetId="9">ADM!$B$25:$B$29</definedName>
    <definedName name="A5Nē" localSheetId="9">ADM!$C$25:$C$29</definedName>
    <definedName name="A6Nē" localSheetId="9">ADM!$D$25:$D$29</definedName>
    <definedName name="A7Nē" localSheetId="9">ADM!$E$25:$E$29</definedName>
    <definedName name="A8Nē" localSheetId="9">ADM!$F$25:$F$29</definedName>
    <definedName name="Atbilde">ADM!$A$2:$A$5</definedName>
    <definedName name="D4Nē" localSheetId="8">ADM!$D$18:$D$22</definedName>
    <definedName name="D6unD7Nē" localSheetId="8">ADM!$E$18:$E$22</definedName>
    <definedName name="Gandrīz_noteikti">ADM!$G$2:$G$6</definedName>
    <definedName name="Iespējams">ADM!$F$2:$F$6</definedName>
    <definedName name="Jā">ADM!$B$2:$B$6</definedName>
    <definedName name="K2Nē" localSheetId="13">ADM!$C$10:$C$14</definedName>
    <definedName name="K2Nē" localSheetId="12">ADM!$C$10:$C$14</definedName>
    <definedName name="K2Nē" localSheetId="8">ADM!$C$10:$C$14</definedName>
    <definedName name="K2Nē" localSheetId="11">ADM!$C$10:$C$14</definedName>
    <definedName name="K2Nē" localSheetId="10">ADM!$C$10:$C$14</definedName>
    <definedName name="K2Nē" localSheetId="6">ADM!$C$10:$C$14</definedName>
    <definedName name="K2Nē" localSheetId="5">ADM!$C$10:$C$14</definedName>
    <definedName name="K3Nē" localSheetId="13">ADM!$D$10:$D$14</definedName>
    <definedName name="K3Nē" localSheetId="12">ADM!$D$10:$D$14</definedName>
    <definedName name="K3Nē" localSheetId="8">ADM!$D$10:$D$14</definedName>
    <definedName name="K3Nē" localSheetId="11">ADM!$D$10:$D$14</definedName>
    <definedName name="K3Nē" localSheetId="10">ADM!$D$10:$D$14</definedName>
    <definedName name="K3Nē" localSheetId="6">ADM!$D$10:$D$14</definedName>
    <definedName name="K3Nē" localSheetId="5">ADM!$D$10:$D$14</definedName>
    <definedName name="Mazticams">ADM!$D$2:$D$6</definedName>
    <definedName name="_xlnm.Print_Titles" localSheetId="16">'Augsti riski-kopsavilkums'!$1:$1</definedName>
    <definedName name="_xlnm.Print_Titles" localSheetId="17">'Ļoti augsti riski-kopsavilkums'!$1:$1</definedName>
    <definedName name="Reti">ADM!$C$2:$C$6</definedName>
    <definedName name="V12Nē" localSheetId="13">ADM!$G$10:$G$14</definedName>
    <definedName name="V12Nē" localSheetId="12">ADM!$G$10:$G$14</definedName>
    <definedName name="V12Nē" localSheetId="8">ADM!$G$10:$G$14</definedName>
    <definedName name="V12Nē" localSheetId="11">ADM!$G$10:$G$14</definedName>
    <definedName name="V12Nē" localSheetId="6">ADM!$G$10:$G$14</definedName>
    <definedName name="V12Nē" localSheetId="5">ADM!$G$10:$G$14</definedName>
    <definedName name="V1Nē" localSheetId="13">ADM!$E$10:$E$14</definedName>
    <definedName name="V1Nē" localSheetId="12">ADM!$E$10:$E$14</definedName>
    <definedName name="V1Nē" localSheetId="8">ADM!$E$10:$E$14</definedName>
    <definedName name="V1Nē" localSheetId="11">ADM!$E$10:$E$14</definedName>
    <definedName name="V1Nē" localSheetId="6">ADM!$E$10:$E$14</definedName>
    <definedName name="V1Nē" localSheetId="5">ADM!$E$10:$E$14</definedName>
    <definedName name="V2Nē" localSheetId="13">ADM!$F$10:$F$14</definedName>
    <definedName name="V2Nē" localSheetId="12">ADM!$F$10:$F$14</definedName>
    <definedName name="V2Nē" localSheetId="8">ADM!$F$10:$F$14</definedName>
    <definedName name="V2Nē" localSheetId="11">ADM!$F$10:$F$14</definedName>
    <definedName name="V2Nē" localSheetId="6">ADM!$F$10:$F$14</definedName>
    <definedName name="V2Nē" localSheetId="5">ADM!$F$10:$F$14</definedName>
    <definedName name="Vidējs">ADM!$E$2:$E$6</definedName>
    <definedName name="Z12Nē" localSheetId="13">ADM!$A$18:$A$22</definedName>
    <definedName name="Z12Nē" localSheetId="12">ADM!$A$18:$A$22</definedName>
    <definedName name="Z12Nē" localSheetId="8">ADM!$A$18:$A$22</definedName>
    <definedName name="Z12Nē" localSheetId="6">ADM!$A$18:$A$22</definedName>
    <definedName name="Z12Nē" localSheetId="5">ADM!$A$18:$A$22</definedName>
    <definedName name="Z14Nē" localSheetId="13">ADM!$B$18:$B$22</definedName>
    <definedName name="Z14Nē" localSheetId="12">ADM!$B$18:$B$22</definedName>
    <definedName name="Z14Nē" localSheetId="8">ADM!$B$18:$B$22</definedName>
    <definedName name="Z14Nē" localSheetId="6">ADM!$B$18:$B$22</definedName>
    <definedName name="Z14Nē" localSheetId="5">ADM!$B$18:$B$22</definedName>
    <definedName name="Z6Nē" localSheetId="13">ADM!$C$18:$C$22</definedName>
    <definedName name="Z6Nē" localSheetId="12">ADM!$C$18:$C$22</definedName>
    <definedName name="Z6Nē" localSheetId="8">ADM!$C$18:$C$22</definedName>
    <definedName name="Z6Nē" localSheetId="6">ADM!$C$18:$C$22</definedName>
    <definedName name="Z6Nē" localSheetId="5">ADM!$C$18:$C$22</definedName>
  </definedNames>
  <calcPr calcId="181029"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<sst xmlns="http://schemas.openxmlformats.org/spreadsheetml/2006/main" count="1468" uniqueCount="1086">
  <si>
    <t>&gt; 100 000</t>
  </si>
  <si>
    <t>10 000-100 000</t>
  </si>
  <si>
    <t>1000-10 000</t>
  </si>
  <si>
    <t>100-1 000</t>
  </si>
  <si>
    <t>10-100</t>
  </si>
  <si>
    <t>no 1-10</t>
  </si>
  <si>
    <t>Atbildes uz jautājumu "Kāds ir ietekmēto ūdens lietotāju daudzums?", jāizsaka uz skarto personu skaitu:</t>
  </si>
  <si>
    <t>&gt; 6 mēneši</t>
  </si>
  <si>
    <t>1-6 mēneši</t>
  </si>
  <si>
    <t>1-4 nedēļas</t>
  </si>
  <si>
    <t>1-7 dienas</t>
  </si>
  <si>
    <t>6-24 stundas</t>
  </si>
  <si>
    <t>0-6 stundas</t>
  </si>
  <si>
    <t>Atbildes uz jautājumu ""Kāds ir notikuma ilgums?", attiecībā uz slimības ilgumu vai piegādes pārtraukumu, jāizsaka laika posmā:</t>
  </si>
  <si>
    <t>Ja risku vērtētājs spēj iedot vērtību par Seku smagumu, un tā ir "2" vai lielāka, tad viņam ir jāatbild uz diviem papildus jautājumiem: "Kāds ir ietekmēto ūdens lietotāju daudzums?" un "Kāds ir notikuma ilgums?" (vēsturiski novērotais vai paredzamais)</t>
  </si>
  <si>
    <t>Sagaidāma mirstība patērējot ūdeni</t>
  </si>
  <si>
    <t>Katastrofāla ietekme uz sabiedrības veselību</t>
  </si>
  <si>
    <t>Sagaidāma saslimstība patērējot ūdeni. Potenciāli rada ilgtermiņa veselības apdraudējumu.</t>
  </si>
  <si>
    <t>Liela ietekme uz regulējošām prasībām</t>
  </si>
  <si>
    <t>Plaši izraisa organoleptisko īpašību pasliktināšanos vai ilgtermiņā ir neatbilstības prasībām, kas nav saistītas ar veselības apdraudējumu.  Iespējams noved pie alternatīva, bet nedroša ūdens avota izmantošanas.</t>
  </si>
  <si>
    <t>Liela ietekme uz organoleptiskajām īpašībām</t>
  </si>
  <si>
    <t>Apdraudējums ar īstermiņa efektu vai to iespējams lokalizēt, nav apdraudējums veselībai, nav neatbilstības prasībām. Neliela ietekme uz organoleptiskajām īpašībām.</t>
  </si>
  <si>
    <t>Neliela ietekme uz regulējošām prasībām</t>
  </si>
  <si>
    <t xml:space="preserve">Labs ūdens, ietekmes nav </t>
  </si>
  <si>
    <t>Nav būtiskas ietekmes</t>
  </si>
  <si>
    <t>vērtība</t>
  </si>
  <si>
    <t>Seku smagums</t>
  </si>
  <si>
    <t>Vienreiz dienā</t>
  </si>
  <si>
    <t>Gandrīz noteikti</t>
  </si>
  <si>
    <t>Reizi nedēļā</t>
  </si>
  <si>
    <t>Iespējams</t>
  </si>
  <si>
    <t>mēnesī</t>
  </si>
  <si>
    <t>Vienreiz</t>
  </si>
  <si>
    <t>Vidējs</t>
  </si>
  <si>
    <t>Vienreiz gadā</t>
  </si>
  <si>
    <t>Maz ticams</t>
  </si>
  <si>
    <t>Reizi 5 gados</t>
  </si>
  <si>
    <t>Reti</t>
  </si>
  <si>
    <t>Iestāšanās iespējamība</t>
  </si>
  <si>
    <t>Kods</t>
  </si>
  <si>
    <t>Apdraudējums</t>
  </si>
  <si>
    <t>Nē</t>
  </si>
  <si>
    <t>Vai tuvāk par 50 m no ūdens ņemšanas vietas norisinās dabas resursu ieguve (grants, kūdras raktuve) vai ģeotermālu staciju izbūve?</t>
  </si>
  <si>
    <t>Vai ūdens ņemšanas vietas tuvumā iespējami izskalojumi no aktīvas lauksaimniecības, kas var saturēt minerālmēslu atliekas, herbicīdus, atliekas no digestāta?</t>
  </si>
  <si>
    <t>Vai ūdens avota tuvumā ir notikuši/var notikt incidenti, kas saistīti ar sporta/atpūtas aktivitātēm (masu pasākumi, tostarp motosporta sacensības, zirgu skriešanās sacensības, pasākumi ar nebrīvē turētiem dzīvniekiem; kempingi) vai militārām darbībām (apmācības)?</t>
  </si>
  <si>
    <t xml:space="preserve">Vai tuvāk par 50 m no ūdens ņemšanas vietas ir notekūdeņu attīrīšanas stacija, kanalizācijas tīkli vai sausās tualetes un septiķi? </t>
  </si>
  <si>
    <t>Vai iespējama situācija, kad pazemes ūdens ieguves slānis pietiekami nepapildinās vai citas juridiskas/fiziskas personas iegūst ūdeni no šī paša slāņa, kas var radīt apstākļus, kad nepietiek ūdens?</t>
  </si>
  <si>
    <t>Vai vietās, kur ir pamesti urbumi vai novērošanas dziļurbumi, tie ir ierobežoti, iežogoti un aizsargāti ar vismaz 1.5 m augstu žogu?</t>
  </si>
  <si>
    <t>Vai ūdens ņemšanas vietas tuvumā iespējama radiācijas noplūde?</t>
  </si>
  <si>
    <t>Vai ūdens ņemšanas vietas tuvumā ir notikuši incidenti, kas saistīti ar spēcīgu nokrišņu izraisītiem plūdiem, vai notikusi zemes erozija?</t>
  </si>
  <si>
    <t>Vai ūdens ieguves urbumu vai ūdensgūtni kopumā var ietekmēt jūras līmeņa celšanās?</t>
  </si>
  <si>
    <t>Vai atsevišķi ūdens ieguves urbumi vai ūdensgūtne var būt hidrauliski saistīta ar mitrāju vai palieni un tādejādi notiktu virszemes ūdeņu infiltrācija?</t>
  </si>
  <si>
    <t>Vai 50 m rādiusā ap ūdens ņemšanas vietu ir acīmredzamas peļķes/stāvošs ūdens?</t>
  </si>
  <si>
    <t>2.1.5.</t>
  </si>
  <si>
    <t xml:space="preserve">Vai tuvāk par 50 m no ūdens ņemšanas vietas  ir izvietots atkritumu poligons vai izgāztuve? </t>
  </si>
  <si>
    <t>Sateces baseins</t>
  </si>
  <si>
    <t>1.1.</t>
  </si>
  <si>
    <t>Pazemes sateces baseins</t>
  </si>
  <si>
    <t>1.2.</t>
  </si>
  <si>
    <t>Virszemes sateces baseins</t>
  </si>
  <si>
    <t>Ūdens ieguves iekārtas</t>
  </si>
  <si>
    <t>2.1.</t>
  </si>
  <si>
    <t>Pazemes ūdens ieguves iekārtas</t>
  </si>
  <si>
    <t>2.2.</t>
  </si>
  <si>
    <t>Virszemes ūdens ieguves iekārtas</t>
  </si>
  <si>
    <t>Attīrīšanas process</t>
  </si>
  <si>
    <t>3.1.</t>
  </si>
  <si>
    <t>Vispārīgi</t>
  </si>
  <si>
    <t>3.2.</t>
  </si>
  <si>
    <t>Koagulācija</t>
  </si>
  <si>
    <t>3.3.</t>
  </si>
  <si>
    <t>Membrānfiltrācija</t>
  </si>
  <si>
    <t>3.4.</t>
  </si>
  <si>
    <t>Aktīvās ogles filtrācija</t>
  </si>
  <si>
    <t>3.5.</t>
  </si>
  <si>
    <t>Lēnfiltrācija</t>
  </si>
  <si>
    <t>3.6.</t>
  </si>
  <si>
    <t>Ātrfiltrācija</t>
  </si>
  <si>
    <t>3.7.</t>
  </si>
  <si>
    <t>Ozonēšana</t>
  </si>
  <si>
    <t>3.8.</t>
  </si>
  <si>
    <t>UV dezinfekcija</t>
  </si>
  <si>
    <t>3.9.</t>
  </si>
  <si>
    <t>Hlorēšana</t>
  </si>
  <si>
    <t>Torņi/rezervuāri/Sūkņi</t>
  </si>
  <si>
    <t>4.1.</t>
  </si>
  <si>
    <t>Torņi/rezervuāri</t>
  </si>
  <si>
    <t>4.2.</t>
  </si>
  <si>
    <t>Sūkņu stacijas</t>
  </si>
  <si>
    <t>4.3.</t>
  </si>
  <si>
    <t>Armatūra</t>
  </si>
  <si>
    <t>Tīkls</t>
  </si>
  <si>
    <t>5.</t>
  </si>
  <si>
    <t>Organizācija un vadība</t>
  </si>
  <si>
    <t>6.</t>
  </si>
  <si>
    <t>Nākotnes riski</t>
  </si>
  <si>
    <t>7.1.</t>
  </si>
  <si>
    <t>Sabotāža un teroristu uzbrukumi</t>
  </si>
  <si>
    <t>7.2.</t>
  </si>
  <si>
    <t>Jaunas ķīmiskās vielas</t>
  </si>
  <si>
    <t>7.3.</t>
  </si>
  <si>
    <t>Jaunie patogēni</t>
  </si>
  <si>
    <t>7.4.</t>
  </si>
  <si>
    <t>Sabiedrības satraukums</t>
  </si>
  <si>
    <t>7.5.</t>
  </si>
  <si>
    <t>Klimata pārmaiņas</t>
  </si>
  <si>
    <t>Jā</t>
  </si>
  <si>
    <t>Atbilde</t>
  </si>
  <si>
    <t>Mazticams</t>
  </si>
  <si>
    <t>Gandrīz_noteikti</t>
  </si>
  <si>
    <t>Vērtība (iestāšanās iespējamība)</t>
  </si>
  <si>
    <t>Vērtība (seku smagums)</t>
  </si>
  <si>
    <t>Iestāšanās iespējamība x seku smagums</t>
  </si>
  <si>
    <t>Ietekmēto ūdens lietotāju daudzums</t>
  </si>
  <si>
    <t>Notikuma ilgums</t>
  </si>
  <si>
    <t>Risks</t>
  </si>
  <si>
    <t>Vai tuvāk par 50 m no ūdens ņemšanas vietas norisinās transportlīdzekļu satiksme, tai skaitā, potenciālie negadījumi?</t>
  </si>
  <si>
    <t>Ļoti augsti riski</t>
  </si>
  <si>
    <t>Augsti riski</t>
  </si>
  <si>
    <t>Ļoti augsts1</t>
  </si>
  <si>
    <t>Ļoti augsts2</t>
  </si>
  <si>
    <t>Ļoti augsts3</t>
  </si>
  <si>
    <t>Ļoti augsts4</t>
  </si>
  <si>
    <t>Ļoti augsts5</t>
  </si>
  <si>
    <t>Ļoti augsts6</t>
  </si>
  <si>
    <t>Ļoti augsts7</t>
  </si>
  <si>
    <t>Ļoti augsts8</t>
  </si>
  <si>
    <t>Ļoti augsts9</t>
  </si>
  <si>
    <t>Ļoti augsts10</t>
  </si>
  <si>
    <t>Ļoti augsts11</t>
  </si>
  <si>
    <t>Ļoti augsts12</t>
  </si>
  <si>
    <t>Ļoti augsts13</t>
  </si>
  <si>
    <t>Ļoti augsts14</t>
  </si>
  <si>
    <t>Ļoti augsts15</t>
  </si>
  <si>
    <t>Ļoti augsts16</t>
  </si>
  <si>
    <t>Ļoti augsts17</t>
  </si>
  <si>
    <t>Ļoti augsts18</t>
  </si>
  <si>
    <t>Ļoti augsts19</t>
  </si>
  <si>
    <t>Ļoti augsts20</t>
  </si>
  <si>
    <t>Ļoti augsts21</t>
  </si>
  <si>
    <t>Ļoti augsts22</t>
  </si>
  <si>
    <t>Ļoti augsts23</t>
  </si>
  <si>
    <t>Ļoti augsts24</t>
  </si>
  <si>
    <t>Ļoti augsts25</t>
  </si>
  <si>
    <t>Ļoti augsts26</t>
  </si>
  <si>
    <t>Ļoti augsts27</t>
  </si>
  <si>
    <t>Ļoti augsts28</t>
  </si>
  <si>
    <t>Ļoti augsts29</t>
  </si>
  <si>
    <t>Ļoti augsts30</t>
  </si>
  <si>
    <t>Ļoti augsts31</t>
  </si>
  <si>
    <t>Ļoti augsts32</t>
  </si>
  <si>
    <t>Ļoti augsts33</t>
  </si>
  <si>
    <t>Ļoti augsts34</t>
  </si>
  <si>
    <t>Ļoti augsts35</t>
  </si>
  <si>
    <t>Ļoti augsts36</t>
  </si>
  <si>
    <t>Ļoti augsts37</t>
  </si>
  <si>
    <t>Ļoti augsts38</t>
  </si>
  <si>
    <t>Ļoti augsts39</t>
  </si>
  <si>
    <t>Ļoti augsts40</t>
  </si>
  <si>
    <t>Ļoti augsts41</t>
  </si>
  <si>
    <t>Ļoti augsts42</t>
  </si>
  <si>
    <t>Ļoti augsts43</t>
  </si>
  <si>
    <t>Ļoti augsts44</t>
  </si>
  <si>
    <t>Ļoti augsts45</t>
  </si>
  <si>
    <t>Ļoti augsts46</t>
  </si>
  <si>
    <t>Ļoti augsts47</t>
  </si>
  <si>
    <t>Ļoti augsts48</t>
  </si>
  <si>
    <t>Ļoti augsts49</t>
  </si>
  <si>
    <t>Ļoti augsts50</t>
  </si>
  <si>
    <t>Ļoti augsts51</t>
  </si>
  <si>
    <t>Ļoti augsts52</t>
  </si>
  <si>
    <t>Ļoti augsts53</t>
  </si>
  <si>
    <t>Ļoti augsts54</t>
  </si>
  <si>
    <t>Ļoti augsts55</t>
  </si>
  <si>
    <t>Ļoti augsts56</t>
  </si>
  <si>
    <t>Ļoti augsts57</t>
  </si>
  <si>
    <t>Ļoti augsts58</t>
  </si>
  <si>
    <t>Ļoti augsts59</t>
  </si>
  <si>
    <t>Ļoti augsts60</t>
  </si>
  <si>
    <t>Ļoti augsts61</t>
  </si>
  <si>
    <t>Ļoti augsts62</t>
  </si>
  <si>
    <t>Ļoti augsts63</t>
  </si>
  <si>
    <t>Ļoti augsts64</t>
  </si>
  <si>
    <t>Ļoti augsts65</t>
  </si>
  <si>
    <t>Ļoti augsts66</t>
  </si>
  <si>
    <t>Ļoti augsts67</t>
  </si>
  <si>
    <t>Ļoti augsts68</t>
  </si>
  <si>
    <t>Ļoti augsts69</t>
  </si>
  <si>
    <t>Ļoti augsts70</t>
  </si>
  <si>
    <t>Ļoti augsts71</t>
  </si>
  <si>
    <t>Ļoti augsts72</t>
  </si>
  <si>
    <t>Ļoti augsts73</t>
  </si>
  <si>
    <t>Ļoti augsts74</t>
  </si>
  <si>
    <t>Ļoti augsts75</t>
  </si>
  <si>
    <t>Ļoti augsts76</t>
  </si>
  <si>
    <t>Ļoti augsts77</t>
  </si>
  <si>
    <t>Ļoti augsts78</t>
  </si>
  <si>
    <t>Ļoti augsts79</t>
  </si>
  <si>
    <t>Ļoti augsts80</t>
  </si>
  <si>
    <t>Ļoti augsts81</t>
  </si>
  <si>
    <t>Ļoti augsts82</t>
  </si>
  <si>
    <t>Ļoti augsts83</t>
  </si>
  <si>
    <t>Ļoti augsts84</t>
  </si>
  <si>
    <t>Ļoti augsts85</t>
  </si>
  <si>
    <t>Ļoti augsts86</t>
  </si>
  <si>
    <t>Ļoti augsts87</t>
  </si>
  <si>
    <t>Ļoti augsts88</t>
  </si>
  <si>
    <t>Ļoti augsts89</t>
  </si>
  <si>
    <t>Ļoti augsts90</t>
  </si>
  <si>
    <t>Ļoti augsts91</t>
  </si>
  <si>
    <t>Ļoti augsts92</t>
  </si>
  <si>
    <t>Ļoti augsts93</t>
  </si>
  <si>
    <t>Ļoti augsts94</t>
  </si>
  <si>
    <t>Ļoti augsts95</t>
  </si>
  <si>
    <t>Ļoti augsts96</t>
  </si>
  <si>
    <t>Ļoti augsts97</t>
  </si>
  <si>
    <t>Ļoti augsts98</t>
  </si>
  <si>
    <t>Ļoti augsts99</t>
  </si>
  <si>
    <t>Ļoti augsts100</t>
  </si>
  <si>
    <t>Riska ID</t>
  </si>
  <si>
    <t>Augsts1</t>
  </si>
  <si>
    <t>Augsts2</t>
  </si>
  <si>
    <t>Augsts3</t>
  </si>
  <si>
    <t>Augsts4</t>
  </si>
  <si>
    <t>Augsts5</t>
  </si>
  <si>
    <t>Augsts6</t>
  </si>
  <si>
    <t>Augsts7</t>
  </si>
  <si>
    <t>Augsts8</t>
  </si>
  <si>
    <t>Augsts9</t>
  </si>
  <si>
    <t>Augsts10</t>
  </si>
  <si>
    <t>Augsts11</t>
  </si>
  <si>
    <t>Augsts12</t>
  </si>
  <si>
    <t>Augsts13</t>
  </si>
  <si>
    <t>Augsts14</t>
  </si>
  <si>
    <t>Augsts15</t>
  </si>
  <si>
    <t>Augsts16</t>
  </si>
  <si>
    <t>Augsts17</t>
  </si>
  <si>
    <t>Augsts18</t>
  </si>
  <si>
    <t>Augsts19</t>
  </si>
  <si>
    <t>Augsts20</t>
  </si>
  <si>
    <t>Augsts21</t>
  </si>
  <si>
    <t>Augsts22</t>
  </si>
  <si>
    <t>Augsts23</t>
  </si>
  <si>
    <t>Augsts24</t>
  </si>
  <si>
    <t>Augsts25</t>
  </si>
  <si>
    <t>Augsts26</t>
  </si>
  <si>
    <t>Augsts27</t>
  </si>
  <si>
    <t>Augsts28</t>
  </si>
  <si>
    <t>Augsts29</t>
  </si>
  <si>
    <t>Augsts30</t>
  </si>
  <si>
    <t>Augsts31</t>
  </si>
  <si>
    <t>Augsts32</t>
  </si>
  <si>
    <t>Augsts33</t>
  </si>
  <si>
    <t>Augsts34</t>
  </si>
  <si>
    <t>Augsts35</t>
  </si>
  <si>
    <t>Augsts36</t>
  </si>
  <si>
    <t>Augsts37</t>
  </si>
  <si>
    <t>Augsts38</t>
  </si>
  <si>
    <t>Augsts39</t>
  </si>
  <si>
    <t>Augsts40</t>
  </si>
  <si>
    <t>Augsts41</t>
  </si>
  <si>
    <t>Augsts42</t>
  </si>
  <si>
    <t>Augsts43</t>
  </si>
  <si>
    <t>Augsts44</t>
  </si>
  <si>
    <t>Augsts45</t>
  </si>
  <si>
    <t>Augsts46</t>
  </si>
  <si>
    <t>Augsts47</t>
  </si>
  <si>
    <t>Augsts48</t>
  </si>
  <si>
    <t>Augsts49</t>
  </si>
  <si>
    <t>Augsts50</t>
  </si>
  <si>
    <t>Augsts51</t>
  </si>
  <si>
    <t>Augsts52</t>
  </si>
  <si>
    <t>Augsts53</t>
  </si>
  <si>
    <t>Augsts54</t>
  </si>
  <si>
    <t>Augsts55</t>
  </si>
  <si>
    <t>Augsts56</t>
  </si>
  <si>
    <t>Augsts57</t>
  </si>
  <si>
    <t>Augsts58</t>
  </si>
  <si>
    <t>Augsts59</t>
  </si>
  <si>
    <t>Augsts60</t>
  </si>
  <si>
    <t>Augsts61</t>
  </si>
  <si>
    <t>Augsts62</t>
  </si>
  <si>
    <t>Augsts63</t>
  </si>
  <si>
    <t>Augsts64</t>
  </si>
  <si>
    <t>Augsts65</t>
  </si>
  <si>
    <t>Augsts66</t>
  </si>
  <si>
    <t>Augsts67</t>
  </si>
  <si>
    <t>Augsts68</t>
  </si>
  <si>
    <t>Augsts69</t>
  </si>
  <si>
    <t>Augsts70</t>
  </si>
  <si>
    <t>Augsts71</t>
  </si>
  <si>
    <t>Augsts72</t>
  </si>
  <si>
    <t>Augsts73</t>
  </si>
  <si>
    <t>Augsts74</t>
  </si>
  <si>
    <t>Augsts75</t>
  </si>
  <si>
    <t>Augsts76</t>
  </si>
  <si>
    <t>Augsts77</t>
  </si>
  <si>
    <t>Augsts78</t>
  </si>
  <si>
    <t>Augsts79</t>
  </si>
  <si>
    <t>Augsts80</t>
  </si>
  <si>
    <t>Augsts81</t>
  </si>
  <si>
    <t>Augsts82</t>
  </si>
  <si>
    <t>Augsts83</t>
  </si>
  <si>
    <t>Augsts84</t>
  </si>
  <si>
    <t>Augsts85</t>
  </si>
  <si>
    <t>Augsts86</t>
  </si>
  <si>
    <t>Augsts87</t>
  </si>
  <si>
    <t>Augsts88</t>
  </si>
  <si>
    <t>Augsts89</t>
  </si>
  <si>
    <t>Augsts90</t>
  </si>
  <si>
    <t>Augsts91</t>
  </si>
  <si>
    <t>Augsts92</t>
  </si>
  <si>
    <t>Augsts93</t>
  </si>
  <si>
    <t>Augsts94</t>
  </si>
  <si>
    <t>Augsts95</t>
  </si>
  <si>
    <t>Augsts96</t>
  </si>
  <si>
    <t>Augsts97</t>
  </si>
  <si>
    <t>Augsts98</t>
  </si>
  <si>
    <t>Augsts99</t>
  </si>
  <si>
    <t>Augsts100</t>
  </si>
  <si>
    <t>Vai ūdenstornim/rezervuāram ir veikti aprēķini vai mērījumi par ugunsdzēsības un avārijas ūdens apmaiņu ik 48 stundas?</t>
  </si>
  <si>
    <t>Vai ūdens uzglabāšanas tilpnes (tornis/rezervuārs) ir aizsargātas pret iekļūšanu tajā, applūšanu vai jebkādu mikrobioloģisko piesārņojumu (piemēram, putnu iekļūšanu tajā caur ventilācijas atveri) vai putekļu iekļūšanu tajā?</t>
  </si>
  <si>
    <t>Vai ūdenstorni apjož nebojāts iežogojums?</t>
  </si>
  <si>
    <t>Vai ūdens uzglabāšanas tilpne regulāri tiek uzturēta kārtībā, lai saglabātu tās konstrukcijas viendabīgumu (rezervuāra sienās un griestos nav plaisas) un tīrību?</t>
  </si>
  <si>
    <t>Vai tornis/rezervuārs tiek mazgāts, tīrīts un dezinficēts vismaz divreiz gadā?</t>
  </si>
  <si>
    <t>Vai kanalizācijas tīkli un kanalizācijas pārsūknēšanas kameras atrodas vismaz 50 m no dzeramā ūdens rezervuāra?</t>
  </si>
  <si>
    <t xml:space="preserve">Vai ir pieredze, kad rezervuārs ir pietiekami pasargāts no saules radītās uzkaršanas vai aizsalšanas? </t>
  </si>
  <si>
    <t>Vai ūdenstorņa/rezervuāra tuvumā ir notikušas eksplozijas, lieli satiksmes negadījumi vai zemes slāņu kustība?</t>
  </si>
  <si>
    <t>Vai iespējams rezervuārā vai ūdenstornī pārbaudīt esošās līmeņa/tilpuma mērierīces?</t>
  </si>
  <si>
    <t>Vai ūdenstorņa tvertnei vai rezervuāram ir veikta modelēšana, lai noskaidrotu vietas, kurās ūdens pietiekami neapmainās?</t>
  </si>
  <si>
    <t>Vai iespējams, ka sūkņu agregātu iestatījumi nenostrādā?</t>
  </si>
  <si>
    <t xml:space="preserve">Vai ir gadījies, ka nav nodrošināta nepārtraukta (pārtraukums virs 10 minūtēm, 6 vai 24h) dzeramā ūdens padeve ar sūkņiem ņemot vērā centralizēti apgādāto iedzīvotāju skaitu apdzīvotajā vietā? </t>
  </si>
  <si>
    <t>Vai sistēmā ir pārspiediena tvertnes (izplešanās tvernes), drošības armatūra?</t>
  </si>
  <si>
    <t>Vai ir konstatēts, ka spiediena mērīšanas iekārtas rāda nepareizi vai elektronisko iekārtu datu pārraidē ir bijuši bojājumi?</t>
  </si>
  <si>
    <t>Vai sūkņu stacijai ir nodrošināta uz aprēķiniem balstīta gaisa apmaiņa kondensāta rašanās novēršanai?</t>
  </si>
  <si>
    <t>Vai ir gadījies, kad noslēgarmatūra, kas ir ūdenstorņa/rezervuāra vai sūkņu stacijas hidrauliskajā apsaistē nefunkcionē?</t>
  </si>
  <si>
    <t>Nav attiecināms</t>
  </si>
  <si>
    <t>Nav zināms/jāapstiprina vēlāk</t>
  </si>
  <si>
    <t>K2Nē</t>
  </si>
  <si>
    <t>ADM_ID</t>
  </si>
  <si>
    <t>Vai līdz šim noteiktā dzeramā ūdens kvalitāte pēc attīrīšanas atbilst Ministru kabineta noteikumiem par dzeramā ūdens nekaitīguma prasībām?</t>
  </si>
  <si>
    <t>Ja tiek praktizēta ūdens hlorēšana, vai ūdenī var konstatēt paliekošā hlora koncentrāciju?</t>
  </si>
  <si>
    <t>Vai uzņēmumā ir pieejama aprakstīta procedūra, kuru izmanto kā rīkoties cauruļu remonta vai nomaiņas laikā (piesardzība cauruļu uzglabāšanā, gruntsūdens atsūknēšana, ietekmētā posma skalošana, papildus vai īslaicīga dezinfekcija un paliekošā hlora mērīšana, paraugu ņemšana mikrobioloģiskajām analīzēm pēc remonta u.c.)?</t>
  </si>
  <si>
    <t>Vai ir vēsturiski gadījumi cauruļvadu plīsumiem kura rezultātā dzeramais ūdens bija piesārņots?</t>
  </si>
  <si>
    <t>Vai gruntsūdens līmenis mēdz būt augstāks par ūdensvada caurulēm un caurulēs ir bijis negatīvs spiediens?</t>
  </si>
  <si>
    <t>Vai ūdens apgādes sistēmā ir caurules, kuras ir pārklātas ar bitumenu?</t>
  </si>
  <si>
    <t>Vai ir zināmi gadījumi, kad ir notikusi nesankcionēta piekļuve hidrantiem?</t>
  </si>
  <si>
    <t>Ja tīklā ir aizbīdņi, kuri normālos apstākļos ir aizvērti, vai tiek fiksēts, kad tie tiek atvērti?</t>
  </si>
  <si>
    <t>Vai ir vietas ūdensvadā, kur ir zināms, ka ir liels ūdens uzturēšanās laiks ("mirušie" atzari)?</t>
  </si>
  <si>
    <t>Vai tiek izmantotas vara caurules? Vai ir to korozijas pazīmes?</t>
  </si>
  <si>
    <t>Vai ir potenciāls risks pretplūsmas gadījumiem, kad tīklā var nonāk piesārņojums no rūpnīcām, privātām mājām, nelegāliem pieslēgumiem uc.?</t>
  </si>
  <si>
    <t>Vai tīklā ir svina caurules (parasti uzstādītās pirms 1970.gada)?</t>
  </si>
  <si>
    <t>Vai ir zināmas potenciālās vietas, kurās ir iespējams dzeramā ūdens savienojums ar lietusūdens vai kanalizācijas sistēmām?</t>
  </si>
  <si>
    <t>Vai ir iedzīvotāju sūdzības par ūdens kvalitātes problēmām (piem. krāsains ūdens, tārpi, nogulumi, smakas)?</t>
  </si>
  <si>
    <t>Kāds ir notikuma ilgums?</t>
  </si>
  <si>
    <t>Kāds ir ietekmēto ūdens lietotāju daudzums?</t>
  </si>
  <si>
    <t>K3Nē</t>
  </si>
  <si>
    <t>V1Nē</t>
  </si>
  <si>
    <t>V2Nē</t>
  </si>
  <si>
    <t>V12Nē</t>
  </si>
  <si>
    <t>Vai pēdējā gada laikā ir aktualizēts civilās aizsardzības plāns un sadarbība starp pašvaldības struktūrvienībām katastrofu draudu gadījumā?</t>
  </si>
  <si>
    <t xml:space="preserve">Ja iepriekš ir veikts dzeramā ūdens kvalitātes, monitorings un Veselības inspekcija ir veikusi uzraudzības kontroli, vai ūdensapgādes sistēmā ir identificēti specifiski papildus riski? </t>
  </si>
  <si>
    <t>Vai ir uzglabāti un pieejami vismaz pēdējo trīs gadu dzeramā ūdens monitoringa rezultāti, kā arī Veselības inspekcijas kontroles akti, iekārtu apkalpošanas žurnāli?</t>
  </si>
  <si>
    <t xml:space="preserve">Vai ir pieejamas rakstiskas iekārtu ekspluatācijas un uzturēšanas instrukcijas un procedūras? </t>
  </si>
  <si>
    <t>Vai pastāv rakstiskas instrukcijas rīcībai trauksmes gadījumos?</t>
  </si>
  <si>
    <t>Vai pastāv rakstiskas instrukcijas gadījumiem, ja iekārtas iziet no ierindas?</t>
  </si>
  <si>
    <t>Vai pastāv rakstiskas instrukcijas noslēgarmatūras izmantošanai (pēc tam, kad tie ir bijuši kādu laiku noslēgti, strauja atvēršana var radīt saduļķošanos vai tie vispār var nefunkcionēt; to nomaiņas gadījumā neievērojot jaunās armatūras uzglabāšanas prasības, sistēma var tikt piesārņota; hermētiskums noslēgtā stāvoklī; zināms pagriezienu skaits, lai aizvēru vai pilnībā atvērtu)?</t>
  </si>
  <si>
    <t>Vai pastāv rezervuāra/ūdenstorņa tīrīšanas un uzturēšanas žurnāls?</t>
  </si>
  <si>
    <t xml:space="preserve">Vai tiek veikta ķīmisko reaģentu uzskaite noliktavā, lai nodrošinātu to nepārtrauktu pieejamību? </t>
  </si>
  <si>
    <t>Vai tiek veikta galveno rezerves daļu/iekārtu un to krājumu uzskaite?</t>
  </si>
  <si>
    <t xml:space="preserve">Vai ir rakstisks rīcības plāns energopiegādes pārtraukumu vai iekārtu bojājumu gadījumiem? </t>
  </si>
  <si>
    <t xml:space="preserve">Vai ir nozīmēts darbinieks, kas aizstāj iepriekš minēto personu, lai nodrošinātu nepārtrauktu ūdensapgādes pakalpojuma sniegšanu? </t>
  </si>
  <si>
    <t xml:space="preserve">Vai pastāv trauksmju/ārkārtas gadījumu ziņošanas sistēma vadībai/īpašniekiem (agrīnās brīdināšanas sistēma)? </t>
  </si>
  <si>
    <t>Vai galvenajās ķimikāliju dozācijas un monitoringa vietās pastāv iekārtu kalibrēšanas grafiki/plāni?</t>
  </si>
  <si>
    <t>Vai tiek veiktas objekta iknedēļas pārbaudes klātienē (piem., bojāts žogs, nepiederošas personas, miris dzīvnieks)?</t>
  </si>
  <si>
    <t xml:space="preserve">Vai pastāv procedūras klientu sūdzību izskatīšanai? </t>
  </si>
  <si>
    <t xml:space="preserve">Vai iepriekš ir veikts sistēmas riska novērtējums, un vismaz reizi gadā aktualizēts risku novēršanas darbu plāns? </t>
  </si>
  <si>
    <t>Vai pastāv detalizēts sistēmas plāns, ieskaitot ūdens ņemšanas avota detalizāciju, rezervuārus, ūdensapgādes tīklus, noslēgarmatūru (materiālu, vecumu), u.t.t.?</t>
  </si>
  <si>
    <t>Vai pastāv rakstiska jaunu pieslēgumu ierīkošanas procedūra (veicot urbumus esošajos cauruļvados)?</t>
  </si>
  <si>
    <t>Vai pastāv kāds vietai/objektam specifisks risks, kas saistīts ar organizāciju un pārvaldību? Tas jānorāda.</t>
  </si>
  <si>
    <t>Vai personāla struktūra un organizācija ir atbilstoša (piem. darba pienākumu un atbildību apraksti, atbilstoša darbinieku kvalifikācija)?</t>
  </si>
  <si>
    <t>Cik bieži organizācijā iecerētais nav realizēts dēļ iekšējo darbu koordinācijas un plānošanas?</t>
  </si>
  <si>
    <t xml:space="preserve">Vai izmantotās programmatūras ir atjauninātas atbilstoši to plānotajam pielietojumam? </t>
  </si>
  <si>
    <t>Vai pastāv IT vai modelēšanas risinājumi, kas paredzēti attīrīšanas iekārtu un apgādes sistēmas vadībai?</t>
  </si>
  <si>
    <t>Vai ir uzstādītas tiešsaistes dzeramā ūdens kvalitātes monitoringa sistēmas?</t>
  </si>
  <si>
    <t xml:space="preserve">Vai vismaz reizi gadā atbildīgās personas pārbauda vai izmantotās vadlīnijas un instrukcijas nav novecojušas? </t>
  </si>
  <si>
    <t xml:space="preserve">Vai finanšu un tehniskie apstākļi ir pietiekami? </t>
  </si>
  <si>
    <t>Vai automatizētajos procesos ir bijušas kļūdas, kas radušās nepieredzējušu programmētāju darba rezultātā?</t>
  </si>
  <si>
    <t>Vai automatizētajos procesos ir bijušas kļūdas, kas radušās neatbilstošas IT stratēģijas rezultātā?</t>
  </si>
  <si>
    <t xml:space="preserve">Vai iekārtu automatizācija ir radījusi nezināšanu vai nepietiekamu sapratni par iekārtu faktisko stāvokli vai statusu? </t>
  </si>
  <si>
    <t xml:space="preserve">Vai pastāv rakstiskas instrukcijas cauruļvadu uzstādīšanai, remontdarbiem un uzturēšanai, lai pasargātu sistēmu no mikrobioloģiskā piesārņojuma (to nomaiņas gadījumā neievērojot jaunās armatūras uzglabāšanas prasības, gruntsūdens atsūknēšana, paraugu ņemšanai)? </t>
  </si>
  <si>
    <t xml:space="preserve">Vai iedzīvotāji ir informēti par viņiem piegādātā dzeramā ūdens kvalitāti un nekaitīgumu, par korektīviem pasākumiem, ko piegādātājs ir veicis dzeramā ūdens kvalitātes un nekaitīguma nodrošināšanai, kā arī par iespējamo korektīvo rīcību, kas jāveic pašiem iedzīvotājiem? </t>
  </si>
  <si>
    <t>Vai pastāv risks, ka ūdens avots tiks izsmelts tuvāko 3 - 5 gadu laikā?</t>
  </si>
  <si>
    <t xml:space="preserve">Vai personāls, kas veic jaunu pieslēgumu ierīkošanu, ir pietiekami apmācīts (piem. izgājuši apmācību ūdens apgādes uzņēmumā vai LSGŪTIS vai piedalījušies iemaņu veicināšanas sacensībās "Pipe Tapping Competition", piem.: https://www.youtube.com/watch?v=P3oIWxhemac)? </t>
  </si>
  <si>
    <t>Vai pastāv ūdensapgādes sistēmas plāns/principiālā shēma, kurā attēlots ūdens avots, rezervuāri, sadales tīkls, noslēgarmatūras, ūdens lietošanas vietas un tas ir aktualizēts ar pēdējā mēneša laikā veiktajām remontu darbiem?</t>
  </si>
  <si>
    <t>Vai pastāv rakstiskas instrukcijas/procedūras, kuras nepieciešams īstenot, lai nodrošinātu ūdens apgādi (piem., pārbaužu grafiki, monitorings, apkalpošanas un uzturēšanas grafiki)?</t>
  </si>
  <si>
    <t xml:space="preserve">Vai ir pieejamas iekārtu ražotāju instrukcijas? </t>
  </si>
  <si>
    <t xml:space="preserve">Vai sistēmas īpašnieks un apkalpojošais personāls ir izgājis atbilstošu apmācību par ūdens apgādes sistēmām? </t>
  </si>
  <si>
    <t>Vai darbinieku skaits un kvalifikācija ir pietiekama (piem., sertificēti darbinieki, atbilstoši pienākumi, adekvātas slodzes)?</t>
  </si>
  <si>
    <t>Z12Nē</t>
  </si>
  <si>
    <t>Z14Nē</t>
  </si>
  <si>
    <t>Z6Nē</t>
  </si>
  <si>
    <t>Vai sateces baseinā ir izvietoti lauksaimniecības produkcijas atkritumu vai skābbarības novietnes un avotā ir notekūdeņu attīrīšanas staciju izlaides, kurās tiek izvadītas ķīmiskas vielas?</t>
  </si>
  <si>
    <t>Vai ūdens avotā ir konstatētas noplūdes (piesārņojums) no lauksaimniecības darbības (mēslojums, herbicīdi, dūņas)?</t>
  </si>
  <si>
    <t>Vai augštecē ir izlaides no rūpniecības/būvniecības  aktivitātēm, kas var radīt piesārņojumu (naftas noplūdes, cements, bentonīti, šķidrumi)?</t>
  </si>
  <si>
    <t>Vai vietējās mežrūpniecības darbības ir izraisījušas suspendēto daļiņu nokļūšanu ūdens avotā?</t>
  </si>
  <si>
    <t>Vai ūdens avotu izmanto kuģu transportam?</t>
  </si>
  <si>
    <t>Vai augštecē tiek veiktas darbības ar saldūdens akvakultūrām (zivju audzēšana), kas var izraisīt piesārņojumu (barība vielas, pesticīdi utt.)?</t>
  </si>
  <si>
    <t>Vai vietējā karjeru darbība ir radījusi suspendēto daļiņu vai jebkādu ķimikāliju iekļūšanu ūdens avotā?</t>
  </si>
  <si>
    <t>Vai virszemes avotā ir notekūdeņu izplūdes, kur tiek novadītas bioloģiskas vai ķīmiskas vielas?</t>
  </si>
  <si>
    <t>Vai ir bijušas aizdomas, ka ūdens avotu varētu ietekmēt piesārņojums no lietusūdens savākšanas izlaidēm?</t>
  </si>
  <si>
    <t>Vai ir konstatēts, ka ūdens avotā ir nonākuši notekūdeņi no kopējām notekūdeņu-lietusūdeņu savākšanas sistēmām spēcīgu nokrišņu gadījumā?</t>
  </si>
  <si>
    <t>Vai ir bijuši gadījumi, kad ūdens ņemšanas vietā ir pazemināts ūdens līmenis vai nosprostotas restes, kas ietekmēja ūdens pieejamību?</t>
  </si>
  <si>
    <t>Vai ūdens avota temperatūra ir bijusi zemāka par 40C?</t>
  </si>
  <si>
    <t>Vai ūdens avotu ir ietekmējušas sezonālas duļķainības izmaiņas vai aļģu ziedēšana, tostarp toksīnu ražojošās zilaļģes?</t>
  </si>
  <si>
    <t>Vai laika gaitā ir novērotas ievērojamas ūdens izskata izmaiņas (krāsa, nedzidrs ūdens, paaugstināta duļķainība)?</t>
  </si>
  <si>
    <t>Vai ūdens avotā tiek monitorēta patogēno mikroorganismu klātbūtne?</t>
  </si>
  <si>
    <t>Vai ūdens avotu ir ietekmējusi ļaunprātīga cilvēku uzvedība, terorisms?</t>
  </si>
  <si>
    <t>Vai ūdens avotā kādreiz ir identificēts piesārņojums no gaisa, piem., radiaktīvais piesārņojums?</t>
  </si>
  <si>
    <t>Vai ūdens avotā kādreiz ir identificēts piesārņojums no atomelektrostaciju avārijām?</t>
  </si>
  <si>
    <t>Vai ūdens avotu var ietekmēt dambju, HES izpostīšana?</t>
  </si>
  <si>
    <t>Vai ūdens avotu ir ietekmējušas zemestrīces?</t>
  </si>
  <si>
    <t>Vai ūdens avotā ir bijusi monitorēšanas sistēmu (piem. SCADA) sabojāšanās (strāvas zudumu rezultātā, vai defekti)?</t>
  </si>
  <si>
    <t>Vai ūdens avotā vai padeves sūkņos uz attīrīšanas iekārtām ir notikusi monitorēšanas sistēmu (piem. SCADA) sabojāšanās (strāvas zudumu rezultātā, vai defekti)?</t>
  </si>
  <si>
    <t>Vai ūdens ņemšanas vietā ir restes/sieti?</t>
  </si>
  <si>
    <t>Vai ūdens ņemšanas vietā ir bijuši negadījumi ar mehānismu, kas noņem aizsērējumus no restēm/sietiem?</t>
  </si>
  <si>
    <t>Vai ūdens ņemšanas vietā tiek veikta īstenota apstrāde ar hloru, lai nepieļautu ūdensgūtņu iekārtu elementu apaugšanu ar bioloģiskajiem organismiem</t>
  </si>
  <si>
    <t>Vai ir novērota nogulumu/aizsērējumu veidošanās pēc ūdens ņemšanas vietas (krasta akā, caurulēs)?</t>
  </si>
  <si>
    <t>Vai ūdens ņemšanas vieta ir bijuši incidenti ar mājlopiem un savvaļas dzīvniekiem?</t>
  </si>
  <si>
    <t>Vai  ir bijuši tīši fiziski bojājumi, piem., vandālisms, ielaušanās, spridzināšana?</t>
  </si>
  <si>
    <t>Vai pastāv iespēja un/vai ir bijuši tīši ķīmiskā piesārņojuma gadījumi?</t>
  </si>
  <si>
    <t>Vai pastāv iespēja un/vai ir bijuši tīši mikrobioloģiskā piesārņojuma gadījumi?</t>
  </si>
  <si>
    <t>Vai ir bijuši gadījumi, ka attīrīšanas stacijā ir iekļuvušas nepiederošas personas?</t>
  </si>
  <si>
    <t>Vai IT sistēmai ir aizsardzība, lai novērstu kiberuzbrukumu (iespēju manipulēt ar sistēmu, vai to paralizēt)?</t>
  </si>
  <si>
    <t>Vai reģionā pastāv militāro un politisko konfliktu riski?</t>
  </si>
  <si>
    <t>Vai ūdens avotā kādreiz ir konstatētas MK noteikumos neminētas toksiskas vielas?</t>
  </si>
  <si>
    <t>Vai ūdens avotā kādreiz ir konstatēti MK noteikumos neminēti patogēni mikroorganismi?</t>
  </si>
  <si>
    <t>Vai ir novērotas izmaiņas laika apstākļos, kas ir mainījušas dzeramā ūdens sniegto pakalpojumu?</t>
  </si>
  <si>
    <t>Vai novēroti tīkla bojājumi un intrūzijas, kas saistīta ar sistēmas novecošanos?</t>
  </si>
  <si>
    <t>Vai sadales tīkls ir pārdimensionēts?</t>
  </si>
  <si>
    <t>Vai urbumā esošais sūknis ir iegremdēts, ka tas nesasniedz ūdens mazcaurlaidīgo slāni un attiecīgi tas ir mazāk pasargāts no seklo gruntsūdeņu vai virszemes ūdeņu kvalitātes?</t>
  </si>
  <si>
    <t>Vai urbumā ir novērota aizsērēšana, kuru izraisa iegūstamā ūdens ķīmiskais sastāvs?</t>
  </si>
  <si>
    <t>Vai ir novēroti strāvas padeves traucējumi, un nav bijis alternatīvs elektrības avots?</t>
  </si>
  <si>
    <t>Vai ir bijuši gadījumi, kad ir bojāta sūccaurule, ko izraisījušas ārējās slodzes?</t>
  </si>
  <si>
    <t>Vai urbumam vai spicei ir atbilstoša augšdaļas konstrukcija (korpuss un grods), lai novērstu virszemes ūdeņu iekļūšanu tajā?</t>
  </si>
  <si>
    <t>Ja urbums atrodas grodā vai tā vāks ir pietiekoši hermētisks un slēdzams (ja vien neatrodas aizslēgtā telpā) un pats grods ir pārklāts ar hidroizolējošo materiālu, lai novērstu lietusūdens iekļūšanu vai, avārijas gadījumā, kādas vielas ieplūšanu, vai savvaļas dzīvo radību (piemēram, grauzēju) iekļūšanu pie urbuma?</t>
  </si>
  <si>
    <t>Vai urbumam ir pase?</t>
  </si>
  <si>
    <t>Vai ir uzskaite par ūdens patēriņu no ūdens ņemšanas vietas?</t>
  </si>
  <si>
    <t xml:space="preserve">Vai katram urbumam ir dati par neattīrīta ūdens kvalitāti ar raksturīgākajiem rādītājiem (dzelzs, mangāns, amonijs, nitrīti, sulfāti, E. coli, koliformas)? </t>
  </si>
  <si>
    <t>D4Nē</t>
  </si>
  <si>
    <t>D6unD7Nē</t>
  </si>
  <si>
    <t xml:space="preserve">1.1 Pazemes ūdens sateces baseins
</t>
  </si>
  <si>
    <t>1.1.1.</t>
  </si>
  <si>
    <t>1.1.2.</t>
  </si>
  <si>
    <t>1.1.3.</t>
  </si>
  <si>
    <t>1.1.4.</t>
  </si>
  <si>
    <t>1.1.5.</t>
  </si>
  <si>
    <t>1.1.6.</t>
  </si>
  <si>
    <t>1.1.7.</t>
  </si>
  <si>
    <t>1.1.8.</t>
  </si>
  <si>
    <t>1.1.9.</t>
  </si>
  <si>
    <t>1.1.10.</t>
  </si>
  <si>
    <t>1.1.11.</t>
  </si>
  <si>
    <t>1.1.12.</t>
  </si>
  <si>
    <t>1.1.13.</t>
  </si>
  <si>
    <t>1.1.14.</t>
  </si>
  <si>
    <t>1.1.15.</t>
  </si>
  <si>
    <t>1.1.16.</t>
  </si>
  <si>
    <t>1.1.17.</t>
  </si>
  <si>
    <t>1.1.18.</t>
  </si>
  <si>
    <t>1.1.19.</t>
  </si>
  <si>
    <t>1.1.20.</t>
  </si>
  <si>
    <t>1.1.21.</t>
  </si>
  <si>
    <t>Monitorēšanas sistēma</t>
  </si>
  <si>
    <t>1.2 Virszemes ūdens sateces baseins</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</si>
  <si>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</si>
  <si>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</si>
  <si>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</si>
  <si>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</si>
  <si>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</si>
  <si>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</si>
  <si>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</si>
  <si>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</si>
  <si>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</si>
  <si>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</si>
  <si>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</si>
  <si>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</si>
  <si>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</si>
  <si>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</si>
  <si>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</si>
  <si>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</si>
  <si>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</si>
  <si>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</si>
  <si>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</si>
  <si>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</si>
  <si>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</si>
  <si>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</si>
  <si>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</si>
  <si>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2.1 Pazemes ūdens ieguves iekārtas</t>
  </si>
  <si>
    <t>2.1.1.</t>
  </si>
  <si>
    <t>2.1.2.</t>
  </si>
  <si>
    <t>2.1.3.</t>
  </si>
  <si>
    <t>2.1.4.</t>
  </si>
  <si>
    <t>2.1.6.</t>
  </si>
  <si>
    <t>2.1.7.</t>
  </si>
  <si>
    <t>2.1.8.</t>
  </si>
  <si>
    <t>2.1.9.</t>
  </si>
  <si>
    <t>2.2 Virszemes ūdens ieguves iekārtas</t>
  </si>
  <si>
    <t>2.2.1.</t>
  </si>
  <si>
    <t>2.2.2.</t>
  </si>
  <si>
    <t>2.2.3.</t>
  </si>
  <si>
    <t>2.2.4.</t>
  </si>
  <si>
    <t>2.2.5.</t>
  </si>
  <si>
    <t>2.2.6.</t>
  </si>
  <si>
    <t>4.1 Torņi/rezervuāri</t>
  </si>
  <si>
    <t>4.1.1.</t>
  </si>
  <si>
    <t>4.1.2.</t>
  </si>
  <si>
    <t>4.1.3.</t>
  </si>
  <si>
    <t>4.1.4.</t>
  </si>
  <si>
    <t>4.1.5.</t>
  </si>
  <si>
    <t>4.1.6.</t>
  </si>
  <si>
    <t>4.1.7.</t>
  </si>
  <si>
    <t>4.1.8.</t>
  </si>
  <si>
    <t>4.1.9.</t>
  </si>
  <si>
    <t>4.1.10.</t>
  </si>
  <si>
    <t>4.1.11.</t>
  </si>
  <si>
    <t>4.1.12.</t>
  </si>
  <si>
    <t>4.1.13.</t>
  </si>
  <si>
    <t>4.2 Sūkņu stacijas</t>
  </si>
  <si>
    <t>4.2.1.</t>
  </si>
  <si>
    <t>4.2.2.</t>
  </si>
  <si>
    <t>4.2.3.</t>
  </si>
  <si>
    <t>4.2.4.</t>
  </si>
  <si>
    <t>4.3 Armatūra</t>
  </si>
  <si>
    <t>4.3.1.</t>
  </si>
  <si>
    <t>5 Tīkls</t>
  </si>
  <si>
    <t>5.1.</t>
  </si>
  <si>
    <t>5.2.</t>
  </si>
  <si>
    <t>5.3.</t>
  </si>
  <si>
    <t>5.4.</t>
  </si>
  <si>
    <t>5.5.</t>
  </si>
  <si>
    <t>5.6.</t>
  </si>
  <si>
    <t>5.7.</t>
  </si>
  <si>
    <t>5.8.</t>
  </si>
  <si>
    <t>5.9.</t>
  </si>
  <si>
    <t>5.10.</t>
  </si>
  <si>
    <t>5.11.</t>
  </si>
  <si>
    <t>5.12.</t>
  </si>
  <si>
    <t>5.13.</t>
  </si>
  <si>
    <t>5.14.</t>
  </si>
  <si>
    <t>5.15.</t>
  </si>
  <si>
    <t>5.16.</t>
  </si>
  <si>
    <t>5.17.</t>
  </si>
  <si>
    <t>6 Organizācija un vadība</t>
  </si>
  <si>
    <t>6.1.</t>
  </si>
  <si>
    <t>6.2.</t>
  </si>
  <si>
    <t>6.3.</t>
  </si>
  <si>
    <t>6.4.</t>
  </si>
  <si>
    <t>6.5.</t>
  </si>
  <si>
    <t>6.6.</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</si>
  <si>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</si>
  <si>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</si>
  <si>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</si>
  <si>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</si>
  <si>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</si>
  <si>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</si>
  <si>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</si>
  <si>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</si>
  <si>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</si>
  <si>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</si>
  <si>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</si>
  <si>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</si>
  <si>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</si>
  <si>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</si>
  <si>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</si>
  <si>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</si>
  <si>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</si>
  <si>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</si>
  <si>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</si>
  <si>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</si>
  <si>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</si>
  <si>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</si>
  <si>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</si>
  <si>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</si>
  <si>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</si>
  <si>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</si>
  <si>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</si>
  <si>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</si>
  <si>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</si>
  <si>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</si>
  <si>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</si>
  <si>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</si>
  <si>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</si>
  <si>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</si>
  <si>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7.1 Sabotāža un teroristu uzbrukumi</t>
  </si>
  <si>
    <t>7.1.1.</t>
  </si>
  <si>
    <t>7.1.2.</t>
  </si>
  <si>
    <t>7.1.3.</t>
  </si>
  <si>
    <t>7.1.4.</t>
  </si>
  <si>
    <t>7.1.5.</t>
  </si>
  <si>
    <t>7.1.6.</t>
  </si>
  <si>
    <t>7.2 Jaunas ķīmiskās vielas</t>
  </si>
  <si>
    <t>7.2.1.</t>
  </si>
  <si>
    <t>7.3 Jaunie patogēni</t>
  </si>
  <si>
    <t>7.3.1.</t>
  </si>
  <si>
    <t>7.4 Klimata pārmaiņas</t>
  </si>
  <si>
    <t>7.4.1.</t>
  </si>
  <si>
    <t>7.5. Infrastruktūras novecošana</t>
  </si>
  <si>
    <t>7.5.1.</t>
  </si>
  <si>
    <t>7.5.2.</t>
  </si>
  <si>
    <t xml:space="preserve">Vai attīrīšanas iekārtas mēdz darboties ar ražību, kas neatbilst projektētai? </t>
  </si>
  <si>
    <t xml:space="preserve">Vai iespējams, ka izvēlētā attīrīšanas iekārtu tehnoloģija ir neatbilstoša neattīrītā ūdens kvalitātei un tipam? </t>
  </si>
  <si>
    <t xml:space="preserve">Vai iekārtu izvietojums pieļauj kāda attīrīšanas posma izlaišanu? </t>
  </si>
  <si>
    <t>Vai pastāv rakstiskas procedūras par iekārtu darbībās atsākšanu pēc elektroenerģijas piegādes pārtraukumiem?</t>
  </si>
  <si>
    <t>Vai pastāv alternatīvs/rezerves elektroenerģijas avots?</t>
  </si>
  <si>
    <t>Vai attīrīšanas iekārtas ir pienācīgi pasargātas no to ļaunprātīgas bojāšanas?</t>
  </si>
  <si>
    <t xml:space="preserve">Vai attīrīšanas iekārtu darbība var tikt ietekmēta plūdu gadījumā? </t>
  </si>
  <si>
    <t>Vai piekļuve attīrīšanas iekārtām var tikt ierobežota nelabvēlīgu laikapstākļu vai citu notikumu ietekmē?</t>
  </si>
  <si>
    <t>Vai pastāv iespējamība, ka ūdens kvalitāte ūdens avotā var tikt ietekmēta no industriālajiem, saimnieciskajiem vai kuģu notekūdeņiem?</t>
  </si>
  <si>
    <t>Vai attīrīšanas iekārtās ir novērojama nevienmērīga ūdens plūsma, kas var ietekmēt attīrīšanas procesa efektivitāti?</t>
  </si>
  <si>
    <t xml:space="preserve">Vai pastāv iespējamība, ka ūdens kvalitāte ūdens avotā ir neatbilstoša attīrīšanas procesam? </t>
  </si>
  <si>
    <t>Vai ir novērojamas sagatavotā ūdens patēriņa svārstības, kas var izraisīt ūdens nepietiekamību?</t>
  </si>
  <si>
    <t xml:space="preserve">Vai pastāv iespējamība, ka neatbilstoša iekārtu ekspluatācija un uzturēšana noved pie nepietiekamas attīrīšanas efektivitātes? </t>
  </si>
  <si>
    <t xml:space="preserve">Vai pastāv iespējamība, ka elektroenerģijas piegādes pārrāvumi noved pie nepietiekamas attīrīšanas efektivitātes? </t>
  </si>
  <si>
    <t>Vai iekārtās tiek izmantoti materiāli un iekārtas, kas nav paredzēti izmantošanai dzeramā ūdens sistēmās un var novest pie ūdens piesārņojuma un iekārtu nolietojuma?</t>
  </si>
  <si>
    <t>Vai dabas katastrofu rezultātā var tikt bojāti un sagrauti attīrīšanas iekārtu mehānismi/rezervuāri?</t>
  </si>
  <si>
    <t>Vai ugunsgrēku rezultātā var tikt bojāti un sagrauti attīrīšanas iekārtu mehānismi/rezervuāri?</t>
  </si>
  <si>
    <t xml:space="preserve">Vai ūdens paraugu ņemšana notiek atbilstoši likumdošanai? </t>
  </si>
  <si>
    <t xml:space="preserve">Vai personāls ir nonācis nevēlamā/netīšā saskarsmē ar ķimikālijām? </t>
  </si>
  <si>
    <t xml:space="preserve">Vai sūkņi ir pasargāti pret applūšanu? </t>
  </si>
  <si>
    <t xml:space="preserve">Vai mēriekārtas ir kalibrētas un uzturētas darba kārtībā? </t>
  </si>
  <si>
    <t xml:space="preserve">Vai tiek veikti kvalitātes un fizikālo parametru mērījumi, gadījumos, ja attīrīšanas iekārtas nav aprīkotas ar tiešsaistes mēriekārtām? </t>
  </si>
  <si>
    <t xml:space="preserve">Vai attīrīšanas un monitoringa iekārtām ir izveidota principiālā darbības shēma? </t>
  </si>
  <si>
    <t xml:space="preserve">Vai nekvalitatīvu reaģentu izmantošanas rezultātā notiek neatbilstoša ūdens attīrīšana? </t>
  </si>
  <si>
    <t xml:space="preserve">Vai izmantotās reaģentu dozas ir optimālas? </t>
  </si>
  <si>
    <t xml:space="preserve">Vai ir rakstiskas instrukcijas par reaģentu piegādēm un uzpildīšanu, lai netiktu pieļauta nepareizu reaģentu izmantošana un izmantotos reaģentus ir pārbaudījis tehnologs vai eksperts? </t>
  </si>
  <si>
    <t>Vai reaģentu dozēšanas vietas ir pasargātas pret bojājumiem (nokrišņiem, temperatūras izmaiņām u.t.t.)?</t>
  </si>
  <si>
    <t xml:space="preserve">Vai izmantotajiem reaģentiem ir beidzies derīguma termiņš? </t>
  </si>
  <si>
    <t>Vai reģenti tiek uzglabāti atbilstoši (tvertnes, nostiprinājumi, u.t.t)?</t>
  </si>
  <si>
    <t xml:space="preserve">Vai izmantotos reaģentus ir rekomendējis iekārtu uzstādītājs un ražotājs? </t>
  </si>
  <si>
    <t xml:space="preserve">Vai hlorēšanas ierīces un tehnoloģija atbilst drošības prasībām? </t>
  </si>
  <si>
    <t>Vai attīrīšanas iekārtās uzglabātais hlora gāzes daudzums ir pietiekams ikdienas patēriņa nodrošināšanai? Vienmēr veiktas laicīgas gāzes piegādes?</t>
  </si>
  <si>
    <t>Vai dozācijas iekārtās (automātiskajās) ir konstatētas problēmas/defekti?</t>
  </si>
  <si>
    <t xml:space="preserve">Vai pēdējo 12 mēnešu laikā ir veikta hlorēšanas sistēmas apkope? </t>
  </si>
  <si>
    <t xml:space="preserve">Vai hlorēšanas sistēmas bojājuma/darbības pārtraukuma rezultātā automātiski tiek izziņota trauksme? </t>
  </si>
  <si>
    <t xml:space="preserve">Vai hlorēšanā izmantotie reaģenti ir apstiprināti izmantošanai dzeramajam ūdenim? </t>
  </si>
  <si>
    <t>Vai izmantotā doza ir efektīva? Vai pēdējo 12 mēnešu laikā tā ir pārbaudīta?</t>
  </si>
  <si>
    <t xml:space="preserve">Vai dezinficētais ūdens sadales tīklā sajaucas ar ūdeni no cita ūdens avota? </t>
  </si>
  <si>
    <t>Vai ir novērota dezinfekcijas blakusproduktu veidošanās?</t>
  </si>
  <si>
    <t>Vai iepriekš monitorējot ieplūdes ūdens kvalitāti  (attiecībā uz duļķainību, krāsu, dzelzs un mangāna koncentrāciju, bioloģiskajiem parametriem) ir bijušās nobīdes no lampu ražotāja norādījumiem?</t>
  </si>
  <si>
    <t>Vai lampas ievietotas atbilstoši ražotāja norādījumiem?</t>
  </si>
  <si>
    <t>Vai UV sistēmai ir pieejams kvalitāti apliecinošs sertifikāts?</t>
  </si>
  <si>
    <t>Ņemot vērā, ka UV sistēmai ir jābūt spēkā esošam dokumentam par regulārām pārbaudēm, lampu validāciju, vai iespējams, ka tā netiek veikta?</t>
  </si>
  <si>
    <t>Vai ūdens var tikt piegādāts patērētājam, ja UV sistēma nestrādā? Vai ir bijuši šādi gadījumi?</t>
  </si>
  <si>
    <t>Ņemot vērā, ka ai sistēmai jāveic regulāra apkope (tīrīšana, lampu nomaiņa), vai tā ir izlaista?</t>
  </si>
  <si>
    <t>Vai iepriekš ir bijuši gadījumi, kad dezinfekcijas laikā ūdenī bija sastopamas vizuāli redzamas daļiņas?</t>
  </si>
  <si>
    <t>Vai iepriekš ūdens pārbaudēs ir konstatēti pret dezinfekciju rezistenti patogēni, piem., baktēriju sporas, Cryptosporidium?</t>
  </si>
  <si>
    <t>Vai tiek nodrošināta atbilstoša kontroles sistēma ar papildus drošības risinājumiem trauksmes gadījumā?</t>
  </si>
  <si>
    <t>Vai dezinfekcijas vietā ir bijušas problēmas ar energopadevi?</t>
  </si>
  <si>
    <t>Vai iepriekš ir novērots, ka ozona koncentrācija nav atbilstoša?</t>
  </si>
  <si>
    <t>Vai iepriekš ir novērota dezinfekcijas blakusproduktu veidošanās?</t>
  </si>
  <si>
    <t>Vai līdz šim ieplūdes ūdenī ir novērotas daļiņas?</t>
  </si>
  <si>
    <t>Vai iepriekš ir novērotas ozona gāzes noplūdes?</t>
  </si>
  <si>
    <t>Vai līdz šim gaisa kompresors ir strādājis atbilstoši ražotāja norādījumiem?</t>
  </si>
  <si>
    <t>Vai līdz šim ozona ģenerators ir strādājis atbilstoši ražotāja norādījumiem?</t>
  </si>
  <si>
    <t>Ņemot vērā, ka ozona ģeneratoram ir jāveic regulāra apkope, vai tā ir ievērota?</t>
  </si>
  <si>
    <t>Vai ir bijuši traucējumi ozona ģeneratora dzesēšanas sistēmā?</t>
  </si>
  <si>
    <t>Vai ir bijušas problēmas saistībā ar ozona padeves sistēmu?</t>
  </si>
  <si>
    <t>Vai ozonēšanas vietā ir bijušas problēmas ar energopadevi?</t>
  </si>
  <si>
    <t>3.1 Attīrīšana, vispārīgi</t>
  </si>
  <si>
    <t>3.2 Hlorēšana</t>
  </si>
  <si>
    <t>3.3 Dezinfekcija ar UV</t>
  </si>
  <si>
    <t>3.1.1.</t>
  </si>
  <si>
    <t>3.1.2.</t>
  </si>
  <si>
    <t>3.1.3.</t>
  </si>
  <si>
    <t>3.1.4.</t>
  </si>
  <si>
    <t>3.1.5.</t>
  </si>
  <si>
    <t>3.1.6.</t>
  </si>
  <si>
    <t>3.1.7.</t>
  </si>
  <si>
    <t>3.1.8.</t>
  </si>
  <si>
    <t>3.1.9.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</si>
  <si>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</si>
  <si>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</si>
  <si>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</si>
  <si>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</si>
  <si>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</si>
  <si>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</si>
  <si>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</si>
  <si>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</si>
  <si>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</si>
  <si>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</si>
  <si>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</si>
  <si>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</si>
  <si>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</si>
  <si>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</si>
  <si>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</si>
  <si>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</si>
  <si>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</si>
  <si>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</si>
  <si>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</si>
  <si>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</si>
  <si>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</si>
  <si>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</si>
  <si>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</si>
  <si>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</si>
  <si>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A1Nē</t>
  </si>
  <si>
    <t>A2Nē</t>
  </si>
  <si>
    <t>A3Nē</t>
  </si>
  <si>
    <t>A4Nē</t>
  </si>
  <si>
    <t>A5Nē</t>
  </si>
  <si>
    <t>A6Nē</t>
  </si>
  <si>
    <t>A7Nē</t>
  </si>
  <si>
    <t>A8Nē</t>
  </si>
  <si>
    <t>3.2.1.</t>
  </si>
  <si>
    <t>3.2.2.</t>
  </si>
  <si>
    <t>3.3.3.</t>
  </si>
  <si>
    <t>3.3.4.</t>
  </si>
  <si>
    <t>3.3.5.</t>
  </si>
  <si>
    <t>3.3.6.</t>
  </si>
  <si>
    <t>3.3.7.</t>
  </si>
  <si>
    <t>3.3.8.</t>
  </si>
  <si>
    <t>3.3.9.</t>
  </si>
  <si>
    <t>3.3.10.</t>
  </si>
  <si>
    <t>3.3.11.</t>
  </si>
  <si>
    <t>3.2.3.</t>
  </si>
  <si>
    <t>3.2.4.</t>
  </si>
  <si>
    <t>3.2.5.</t>
  </si>
  <si>
    <t>3.2.6.</t>
  </si>
  <si>
    <t>3.2.7.</t>
  </si>
  <si>
    <t>3.2.8.</t>
  </si>
  <si>
    <t>3.2.9.</t>
  </si>
  <si>
    <t>3.2.10.</t>
  </si>
  <si>
    <t>3.2.11.</t>
  </si>
  <si>
    <t>3.3.1.</t>
  </si>
  <si>
    <t>3.3.2.</t>
  </si>
  <si>
    <t>3.3.12.</t>
  </si>
  <si>
    <t>3.4 Ozonēšana</t>
  </si>
  <si>
    <t>3.4.1.</t>
  </si>
  <si>
    <t>3.4.2.</t>
  </si>
  <si>
    <t>3.4.3.</t>
  </si>
  <si>
    <t>3.4.4.</t>
  </si>
  <si>
    <t>3.4.5.</t>
  </si>
  <si>
    <t>3.4.6.</t>
  </si>
  <si>
    <t>3.4.7.</t>
  </si>
  <si>
    <t>3.4.8.</t>
  </si>
  <si>
    <t>3.4.9.</t>
  </si>
  <si>
    <t>3.4.10.</t>
  </si>
  <si>
    <t>3.4.11.</t>
  </si>
  <si>
    <t>3.4.12.</t>
  </si>
  <si>
    <t>Vai ir atbilstoša ūdens pirmapstrāde (piemēram, nostādināšana)?</t>
  </si>
  <si>
    <t>Vai ir pietiekama filtrēšanas procesa kontrole  (piemēram, duļķainības monitoringa sistēma, spiediena krituma mērītājs)?</t>
  </si>
  <si>
    <t>Vai ir novērota filtru pārslodze?</t>
  </si>
  <si>
    <t>Vai filtra materiāla sastāvs ir atbilstošs projektētajam?</t>
  </si>
  <si>
    <t>Vai filtra materiāla slāņu dziļums ir atbilstošs projektētajam?</t>
  </si>
  <si>
    <t>Vai pastāv varbūtība, ka ir nepareizi izvēlēts filtra materiāls?</t>
  </si>
  <si>
    <t>Vai filtru uzturēšana ir atbilstoša?</t>
  </si>
  <si>
    <t xml:space="preserve">Vai ūdens filtru palaišanas periodā tiek novadīts uz kanalizāciju? </t>
  </si>
  <si>
    <t>Vai filtru palaišana notiek pakāpeniski (t.i., netiek darbināti uzreiz uz pilnu slodzi)?</t>
  </si>
  <si>
    <t>Vai ir novērots neefektīvs filtrēšanas process dēļ augstas hidrauliskās slodzes?</t>
  </si>
  <si>
    <t>Vai ir novērots neefektīvs filtrēšanas process dēļ plūsmas nevienmērības (pārāk intensīva, nepietiekoša plūsma)?</t>
  </si>
  <si>
    <t>Vai ir notikusi  filtru slāņu sabrukšana?</t>
  </si>
  <si>
    <t>Vai ir novērotas filtra materiāla daļiņu izmēra sadalījuma izmaiņas?</t>
  </si>
  <si>
    <t>Vai ir novērots piesārņojums pēc filtra ekspluatācijas uzsākšanas dēļ nepietiekamas sistēmas tīrīšanas/skalošanas?</t>
  </si>
  <si>
    <t>Vai kādreiz ir izmantots skalošanas režīms, kurš neatbilda projektēšanas instrukcijai?</t>
  </si>
  <si>
    <t>Vai filtru skalošanas process ir optimāls?</t>
  </si>
  <si>
    <t>Vai ir novērota neefektīva filtru skalošana dēļ zema plūsmas ātruma, skalošanas programmas vai manuālas vadības kļūdas?</t>
  </si>
  <si>
    <t>Vai ir novērots, ka skalošanas procesam nepieciešamais gaiss ir piesārņots (piemēram, ar mušām, ziedputekšņiem)?</t>
  </si>
  <si>
    <t>Vai ir notikusi filtra materiāla slāņu sajaukšanās filtru skalošanās procesā (piem. ar gaisu un ūdeni)?</t>
  </si>
  <si>
    <t>Vai ir gadījies, ka skalošanai izmantojamie tīrīšanas līdzekļi ir bijuši piesārņoti?</t>
  </si>
  <si>
    <t>Vai pēc filtru skalošanas ir notikusi pirmā filtrētā ūdens novadīšana pie attīrītā ūdens?</t>
  </si>
  <si>
    <t>Vai ir novērots mikrobioloģiskais piesārņojums nepietiekamas skalošanas dēļ?</t>
  </si>
  <si>
    <t>Vai ir noticis ķīmiskais piesārņojums dēļ nepareizas ķīmisko vielu uzglabāšanas?</t>
  </si>
  <si>
    <t>Ja iekārtās ir tikai viena  filtrēšanas līnija, vai ir notikuši filtrēšanas procesa traucējumi dēļ tīrīšanas procesa, apkopes vai remonta?</t>
  </si>
  <si>
    <t>Vai skalošanas ūdens tiek atgriezts ūdens attīrīšanas procesā?</t>
  </si>
  <si>
    <t>Vai ir notikusi neefektīva skalošana nepietiekošas skalošanas stratēģijas dēļ?</t>
  </si>
  <si>
    <t>Vai ir notikusi neefektīva skalošana neatbilstošu filtra materiāla dēļ?</t>
  </si>
  <si>
    <t>Vai ir notikusi neefektīva skalošana nepareizas mazgāšanas aprīkojuma dēļ?</t>
  </si>
  <si>
    <t>Vai ir atbilstoša kontroles vai uzraudzības sistēma?</t>
  </si>
  <si>
    <t>Vai ir pietiekama filtrēšanas procesa kontrole  (piemēram, duļķainības monitoringa sistēma)?</t>
  </si>
  <si>
    <t>Vai kādreiz nav ticis ievērots lēnfiltru uzbriešanas/nogatavināšanas laiks?</t>
  </si>
  <si>
    <t>Vai ir notikusi filtru aizsērēšana?</t>
  </si>
  <si>
    <t xml:space="preserve">Vai ir atbilstošs filtra ātrums, filtra materiāls, darbības laiks, tīrīšana, slāņa biezums, filtra regulēšana, pietiekama augšējā slāņa noņemšana? </t>
  </si>
  <si>
    <t xml:space="preserve">Vai ir notikusi nevēlamu daļiņu  nonākšana filtrā neatbilstošas ​​konstrukcijas dēļ? </t>
  </si>
  <si>
    <t>Vai filtros/uz filtriem ir redzēta aļģu augšana?</t>
  </si>
  <si>
    <t>Vai filtru multivides dziļums atbilst projekta specifikācijai?</t>
  </si>
  <si>
    <t>Vai filtra materiālu sastāvs ir saskaņā ar projekta specifikāciju?</t>
  </si>
  <si>
    <t>Vai ir gadījies, ka filtru palaišana nav notikusi pakāpeniski (t.i., netiek darbināti uzreiz uz pilnu slodzi)?</t>
  </si>
  <si>
    <t xml:space="preserve">Ja filtrācija notiek vismaz divās paralēlās līnijās, vai filtru apkopi vai remontu iespējams veikt tikai vienai  filtru līnijai? </t>
  </si>
  <si>
    <t>Vai ir notikusi neatbilstoša smilšu kvalitātes kontrole, atjaunojot filtra materiālu?</t>
  </si>
  <si>
    <t>Vai ir iespējama neatbilstoša uzraudzības/monitoringa programma?</t>
  </si>
  <si>
    <t>Vai ir novērota pārplūdes caurules bloķēšana, ārkārtējas lietusgāzes vai pārāk zems brīvslānis?</t>
  </si>
  <si>
    <t>Vai ir novērota samazināta filtrēšanas veiktspēja?</t>
  </si>
  <si>
    <t>Vai ir novērota filtrēšanas slāņu izspiešana, ko izraisījusi mazu dzīvnieku vai kukaiņu nokļūšanas filtrā?</t>
  </si>
  <si>
    <t>Vai ir novērota mirbioloģiskās faunas izjaukšana dēļ straujām vides izmaiņām? (piem., pH, ķīmiski parametri)</t>
  </si>
  <si>
    <t>Vai neatbilstoši hidrauliskie apstākļi ir izraisījuši biomasas izskalojumu no filtra?</t>
  </si>
  <si>
    <t xml:space="preserve">Vai ir atbilstoša kontroles vai uzraudzības sistēma? </t>
  </si>
  <si>
    <t>Vai ir novēroti mērinstrumentu darbības traucējumi, kas radušies personāla trūkuma, nepareizas sistēmas darbības vai apkopes dēļ?</t>
  </si>
  <si>
    <t>3.5 Ātrfiltrācija</t>
  </si>
  <si>
    <t>3.5.1.</t>
  </si>
  <si>
    <t>3.5.2.</t>
  </si>
  <si>
    <t>3.5.3.</t>
  </si>
  <si>
    <t>3.5.4.</t>
  </si>
  <si>
    <t>3.5.5.</t>
  </si>
  <si>
    <t>3.5.6.</t>
  </si>
  <si>
    <t>3.5.7.</t>
  </si>
  <si>
    <t>3.5.8.</t>
  </si>
  <si>
    <t>3.5.9.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</si>
  <si>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</si>
  <si>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</si>
  <si>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</si>
  <si>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</si>
  <si>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</si>
  <si>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</si>
  <si>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</si>
  <si>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</si>
  <si>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</si>
  <si>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</si>
  <si>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</si>
  <si>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</si>
  <si>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</si>
  <si>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</si>
  <si>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</si>
  <si>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</si>
  <si>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</si>
  <si>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</si>
  <si>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</si>
  <si>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</si>
  <si>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</si>
  <si>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</si>
  <si>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</si>
  <si>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</si>
  <si>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</si>
  <si>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</si>
  <si>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</si>
  <si>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</si>
  <si>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</si>
  <si>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3.6 Lēnfiltrācija</t>
  </si>
  <si>
    <t>3.6.1.</t>
  </si>
  <si>
    <t>3.6.2.</t>
  </si>
  <si>
    <t>3.6.3.</t>
  </si>
  <si>
    <t>3.6.4.</t>
  </si>
  <si>
    <t>3.6.5.</t>
  </si>
  <si>
    <t>3.6.6.</t>
  </si>
  <si>
    <t>3.6.7.</t>
  </si>
  <si>
    <t>3.6.8.</t>
  </si>
  <si>
    <t>3.6.9.</t>
  </si>
  <si>
    <t>3.6.10.</t>
  </si>
  <si>
    <t>3.6.11.</t>
  </si>
  <si>
    <t>3.6.12.</t>
  </si>
  <si>
    <t>3.6.13.</t>
  </si>
  <si>
    <t>3.6.14.</t>
  </si>
  <si>
    <t>3.6.15.</t>
  </si>
  <si>
    <t>3.6.16.</t>
  </si>
  <si>
    <t>3.6.17.</t>
  </si>
  <si>
    <t>3.6.18.</t>
  </si>
  <si>
    <t>3.6.19.</t>
  </si>
  <si>
    <t>3.6.20.</t>
  </si>
  <si>
    <t>3.6.21.</t>
  </si>
  <si>
    <t>3.6.22.</t>
  </si>
  <si>
    <t>3.6.23.</t>
  </si>
  <si>
    <t>Vai GAC filtri ir instalēti saskaņā ar projekta specifikāciju?</t>
  </si>
  <si>
    <t>Vai GAC filtra dizains atbilst neapstrādātā ūdens kvalitātei?</t>
  </si>
  <si>
    <t>Vai filtra materiāla slāņu dziļums ir atbilstošs neapstrādātā ūdens kvalitātei?</t>
  </si>
  <si>
    <t>Vai iekārta tiek ekspluatēta un uzturēta saskaņā ar projekta specifikāciju?</t>
  </si>
  <si>
    <t>Vai ir pietiekama filtrēšanas procesa kontrole?</t>
  </si>
  <si>
    <t xml:space="preserve">Vai ir novērots, ka samazinās filtra veiktspēja? </t>
  </si>
  <si>
    <t>Vai ir notikusi zemas kvalitātes aktivētas GAC izvēlē, kas noveda pie nepietiekamām adsorbcijas spējām?</t>
  </si>
  <si>
    <t>Vai ir notikusi GAC filtru pārslodze?</t>
  </si>
  <si>
    <t xml:space="preserve">Vai bieži notiek filtru aizsērēšana? </t>
  </si>
  <si>
    <t xml:space="preserve">Vai filtra materiāla graudu izmērs atbilst specifikācijai? </t>
  </si>
  <si>
    <t>Vai ir gadījies, ka nav ievērots pietiekošs kontaktlaiks (EBCT)?</t>
  </si>
  <si>
    <t>Vai filtros ir novērota pārmērīga bioloģiskā aktivitāte GAC?</t>
  </si>
  <si>
    <t>Vai ir novērots augsts skābekļa patēriņš ūdenī (saistīts ar pārāk zemu filtrēšanas ātrumu)?</t>
  </si>
  <si>
    <t>Vai ir konstatēts, ka organiskais ogleklis nonāk attīrītajā ūdenī?</t>
  </si>
  <si>
    <t>Vai ir novērots, ka metāla materiāli nonāk attīrītajā ūdenī?</t>
  </si>
  <si>
    <t>Vai ir novēroti GAC zudumi filtru skalošanas laikā?</t>
  </si>
  <si>
    <t>Vai ir konstatēts, ka notiek piesārņotāju desorbcija no aktivētās ogles, kā rezultātā palielinās piesārņotāju koncentrācija ūdenī?</t>
  </si>
  <si>
    <t>Vai filtra zudumi pieaug strauji?</t>
  </si>
  <si>
    <t>Vai filtra uzpildīšana kādreiz nav notikusi atbilstoši instrukcijai?</t>
  </si>
  <si>
    <t>Vai ir pietiekoši efektīva gaisa cirkulācijas sistēma telpās?</t>
  </si>
  <si>
    <t>Vai ir novērots, ka filtra materiāls ir izskalots?</t>
  </si>
  <si>
    <t>Vai ir notikusi spontāna degšana uzglabājot filtra materiālu?</t>
  </si>
  <si>
    <t>Vai strādājot ar saspiestu gaisu ir novērota līmeņa indikatoru kļūda?</t>
  </si>
  <si>
    <t>Vai ir attāluma kontrole?</t>
  </si>
  <si>
    <t>Vai ir notikušas kļūdas automātiskajos procesos dēļ nekvalificēta personāla?</t>
  </si>
  <si>
    <t>Vai ir gadījies, ka nav atbilstoša ūdens pirmapstrāde, lai samazinātu membrānu aizsērēšanu un bojājumus?</t>
  </si>
  <si>
    <t xml:space="preserve">Vai ir novērotas straujas ienākošā ūdens  kvalitātes izmaiņas? </t>
  </si>
  <si>
    <t>Vai ir novēroti membrānu strukturālie bojājumi?</t>
  </si>
  <si>
    <t>Vai ir procedūra, kas apstiprina, ka tiek saglabāta membrānas integritāte?</t>
  </si>
  <si>
    <t>Vai ir gadījies, ka netiek ievēroti tīrīšanas režīmi kā norādīts projekta specifikācijā?</t>
  </si>
  <si>
    <t>Vai iekārta ir strādājusi ar spiedienu, kas pārsniedz maksimālo?</t>
  </si>
  <si>
    <t>Vai ir novērota baktēriju augšana uz membrānas iekšējām virsmām?</t>
  </si>
  <si>
    <t>Vai ir novērots kompresora/pneimatiskās sistēmas defekts?</t>
  </si>
  <si>
    <t xml:space="preserve">Vai ir novērotas skalošanas procesa kļūdas? </t>
  </si>
  <si>
    <t>Vai ir novērots ūdens piesārņojums pēc membrānas?</t>
  </si>
  <si>
    <t>Vai ir fiksēta dezinfekcijas blakusproduktu veidošanās membrānas tīrīšanas laikā ar reaģentiem?</t>
  </si>
  <si>
    <t>Vai ir notikusi membrānas bojāšana dēļ tā, ka netiek monitorēts starpmembrānas  spiediena (TMP) un caurplūde?</t>
  </si>
  <si>
    <t>3.7 Aktīvās ogles (GAC) filtrācija</t>
  </si>
  <si>
    <t>3.7.1.</t>
  </si>
  <si>
    <t>3.7.2.</t>
  </si>
  <si>
    <t>3.7.3.</t>
  </si>
  <si>
    <t>3.7.4.</t>
  </si>
  <si>
    <t>3.7.5.</t>
  </si>
  <si>
    <t>3.7.6.</t>
  </si>
  <si>
    <t>3.7.7.</t>
  </si>
  <si>
    <t>3.7.8.</t>
  </si>
  <si>
    <t>3.7.9.</t>
  </si>
  <si>
    <t>3.7.10.</t>
  </si>
  <si>
    <t>3.7.11.</t>
  </si>
  <si>
    <t>3.7.12.</t>
  </si>
  <si>
    <t>3.7.13.</t>
  </si>
  <si>
    <t>3.7.14.</t>
  </si>
  <si>
    <t>3.7.15.</t>
  </si>
  <si>
    <t>3.7.16.</t>
  </si>
  <si>
    <t>3.7.17.</t>
  </si>
  <si>
    <t>3.7.18.</t>
  </si>
  <si>
    <t>3.7.19.</t>
  </si>
  <si>
    <t>3.7.20.</t>
  </si>
  <si>
    <t>3.7.21.</t>
  </si>
  <si>
    <t>3.7.22.</t>
  </si>
  <si>
    <t>3.7.23.</t>
  </si>
  <si>
    <t>3.7.24.</t>
  </si>
  <si>
    <t>3.7.25.</t>
  </si>
  <si>
    <t>3.7.26.</t>
  </si>
  <si>
    <t>3.7.27.</t>
  </si>
  <si>
    <t>3.7.28.</t>
  </si>
  <si>
    <t>3.7.29.</t>
  </si>
  <si>
    <t>3.8 Membrānfiltrācija</t>
  </si>
  <si>
    <t>3.8.1.</t>
  </si>
  <si>
    <t>3.8.2.</t>
  </si>
  <si>
    <t>3.8.3.</t>
  </si>
  <si>
    <t>3.8.4.</t>
  </si>
  <si>
    <t>3.8.5.</t>
  </si>
  <si>
    <t>3.8.6.</t>
  </si>
  <si>
    <t>3.8.7.</t>
  </si>
  <si>
    <t>3.8.8.</t>
  </si>
  <si>
    <t>3.8.9.</t>
  </si>
  <si>
    <t>3.8.10.</t>
  </si>
  <si>
    <t>3.8.11.</t>
  </si>
  <si>
    <t>3.8.12.</t>
  </si>
  <si>
    <t>3.8.13.</t>
  </si>
  <si>
    <t>3.8.14.</t>
  </si>
  <si>
    <t>3.8.15.</t>
  </si>
  <si>
    <t>3.8.16.</t>
  </si>
  <si>
    <t>3.8.17.</t>
  </si>
  <si>
    <t>Vai ir novērota neefektīva attīrīšana dēļ nepareiza dizaina (ūdens uzturēšanas laiks ir pārāk īss)?</t>
  </si>
  <si>
    <t>Vai ir novērota neefektīva attīrīšana, ko izraisījusi mehānisko maisītāju bojājums?</t>
  </si>
  <si>
    <t>Vai ir bijis strāvas padeves pārtraukums vai vadības programmu kļūda?</t>
  </si>
  <si>
    <t>Vai notiek regulāra skrēperu apkope?</t>
  </si>
  <si>
    <t>Vai ir novērots augsts koagulanta atlikums?</t>
  </si>
  <si>
    <t>Vai ir pielietots nepiemērots koagulants vai flokulants?</t>
  </si>
  <si>
    <t>Vai tiek izmantoti polimēri, kas satur flokulējošus monomērus?</t>
  </si>
  <si>
    <t>Vai flokulanta dozas tiek mainītas ievērojot ūdens kvalitātes izmaiņas?</t>
  </si>
  <si>
    <t>Vai ir novērotas koagulanta dozēšanas sūkņa kļūdas?</t>
  </si>
  <si>
    <t>Vai ir novērota bioloģiskā piesārņošanās flokulācijas laikā?</t>
  </si>
  <si>
    <t>Koagulācijai jāizmanto optimāla pH vērtība, ja tā ir noteiktā, vai ūdenī pH vērtība ir mainījusies, un tas nav ņemts vērā?</t>
  </si>
  <si>
    <t>Vai koagulācijas process ir noticis optimālas temperatūras apstākļos?</t>
  </si>
  <si>
    <t>Vai ir novērotas kļūdas reaģentu dozēšana sistēmā?</t>
  </si>
  <si>
    <t>Vai flokulācijas procesam kādreiz ir bijuši nepiemēroti apstākļi?</t>
  </si>
  <si>
    <t>Vai kādreiz nav bijuši pietiekoši apstākļi pārslu veidošanas procesa uzsākšanai?</t>
  </si>
  <si>
    <t>Vai ir novērota neefektīva reaģentu sajaukšana ar ūdeni?</t>
  </si>
  <si>
    <t>Vai ir novērots, ka ir nepietiekošs laiks starp koagulanta un flokulanta devām?</t>
  </si>
  <si>
    <t>Vai ūdenī ir detektēts ozons?</t>
  </si>
  <si>
    <t>Vai koagulants ir piemērots sarežģītu organisko vielu saistīšanai?</t>
  </si>
  <si>
    <t>Vai ir novērota neefektīva izgulsnēšanās?</t>
  </si>
  <si>
    <t xml:space="preserve">Vai ir novērota zema attīrīta ūdens kvalitāte? </t>
  </si>
  <si>
    <t>Vai ir novērots, ka neefektīvs process saistīts ar nepietiekamas vadības programmu izpratni?</t>
  </si>
  <si>
    <t>Vai ir novērota samazināta flotācijas efektivitāte dēļ neefektīvas burbuļa veidošanās?</t>
  </si>
  <si>
    <t>Vai ir novērots, ka ir nepareizi noteiktas reakcijas un/vai izgulsnēšanas zonas?</t>
  </si>
  <si>
    <t>Vai ir detektēts, ka ir aizsērējušas gaisa ievadīšanas sprauslas?</t>
  </si>
  <si>
    <t>Vai ir bijuši procesa uzraudzības trūkumi?</t>
  </si>
  <si>
    <t>3.9 Koagulācija</t>
  </si>
  <si>
    <t>3.9.1.</t>
  </si>
  <si>
    <t>3.9.10.</t>
  </si>
  <si>
    <t>3.9.2.</t>
  </si>
  <si>
    <t>3.9.3.</t>
  </si>
  <si>
    <t>3.9.4.</t>
  </si>
  <si>
    <t>3.9.5.</t>
  </si>
  <si>
    <t>3.9.6.</t>
  </si>
  <si>
    <t>3.9.7.</t>
  </si>
  <si>
    <t>3.9.8.</t>
  </si>
  <si>
    <t>3.9.9.</t>
  </si>
  <si>
    <t>3.9.11.</t>
  </si>
  <si>
    <t>3.9.12.</t>
  </si>
  <si>
    <t>3.9.13.</t>
  </si>
  <si>
    <t>3.9.14.</t>
  </si>
  <si>
    <t>3.9.15.</t>
  </si>
  <si>
    <t>3.9.16.</t>
  </si>
  <si>
    <t>3.9.17.</t>
  </si>
  <si>
    <t>3.9.18.</t>
  </si>
  <si>
    <t>3.9.19.</t>
  </si>
  <si>
    <t>3.9.20.</t>
  </si>
  <si>
    <t>3.9.21.</t>
  </si>
  <si>
    <t>3.9.22.</t>
  </si>
  <si>
    <t>3.9.23.</t>
  </si>
  <si>
    <t>3.9.24.</t>
  </si>
  <si>
    <t>3.9.25.</t>
  </si>
  <si>
    <t>3.9.26.</t>
  </si>
  <si>
    <t>3.9.27.</t>
  </si>
  <si>
    <t>3.9.28.</t>
  </si>
  <si>
    <t>Vai ir novērota nevēlamu daļiņu nonākšana filtrā neatbilstošas ​​konstrukcijas dēļ, kad kopā ar ieplūdes ūdeni filtrā kaut kas iekrīt?</t>
  </si>
  <si>
    <t xml:space="preserve">Vai tuvāk par 50 m no ūdens ņemšanas vietas norisinās rūpnieciskā darbība, būvdarbi atsedzot ūdens mazcaurlaidīgo slāni? </t>
  </si>
  <si>
    <t>Vai ūdens ņemšanas vietas tuvumā ir iespējams piesārņojums no kūtsmēsliem vai notiek mājlopu ganīšana?</t>
  </si>
  <si>
    <t>Vai ūdens ņemšanas vietas tuvumā ir notikuši/var notikt incidenti, kas saistīti ar mežizstrādes darbiem vai ar savvaļas dzīvniekiem (to maisveida izmiršana)?</t>
  </si>
  <si>
    <t>Vai tuvāk par 50 m no ūdens ņemšanas vietas iespējams piekļūt mājlopiem? Attiecīgi urbums nav norobežots ar vismaz 1.5 m augstu žogu, un, pie urbuma piekļūstot mājlopiem, palielinātos mikrobioloģiskā piesārņojuma risks.</t>
  </si>
  <si>
    <t>Vai ūdens ņemšanas vietai ir nodrošināta apsardze, kas samazinātu risku, ko var radīt teroristi vai vandāļi?</t>
  </si>
  <si>
    <t>Vai apkārtējā teritorijā ir meliorācijas sistēma, kas var novadīti virszemes ūdeni uz ūdens ņemšanas vietu?</t>
  </si>
  <si>
    <t>Vai ģeologi norāda uz bora, arsēna, svina, fluora, urāna, niķeļa, radona vai citas potenciāli kaitīgas dabīgas vielas esamību neapstrādātā ūdenī?</t>
  </si>
  <si>
    <t>Vai ūdens ņemšanas vietā vai novērošanas akā ir iespējama monitorēšanas sistēmu (piem. SCADA) sabojāšanās (strāvas zudumu rezultātā, vai defekti)?</t>
  </si>
  <si>
    <t>Vai ūdens avotu izmanto izklaides nolūkos?</t>
  </si>
  <si>
    <t>Vai ūdens avotā ir konstatēta naftas produktu klātbūtne?</t>
  </si>
  <si>
    <t xml:space="preserve">Vai nelabvēlīgi laikapstākļi var ietekmēt attīrīšanas procesu vai ķimikāliju darbības efektivitāti? </t>
  </si>
  <si>
    <t>Vai attīrīšanas iekārtās tiek veikti tiešsaistes mērījumi, kuri ataino procesa darbību?</t>
  </si>
  <si>
    <t>Tiešsaistes mērījumiem būtu jāizziņo trauksmes, kad monitorētie procesa parametri neatbilst definētajām prasībām,  vai trauksme iepriekš ir izziņota?</t>
  </si>
  <si>
    <t xml:space="preserve">Vai ir konstatētas hlora gāzes noplūdes? </t>
  </si>
  <si>
    <t>Vai ir riski paaugstinātai trihalogēnmetānu vai citu dezinfekcijas blakusproduktu koncentrācijai dzeramā ūdenī?</t>
  </si>
  <si>
    <t>Vai ūdenī pirms UV dezinfekcijas tiek veikta duļķainības, daļiņu un aļģu monitorēšana?</t>
  </si>
  <si>
    <t>Ņemot vērā ieplūdes ūdens apjoma maiņu laikā, vai ir novērots, ka UV lampu doza neatbilst dezinficējamā ūdens apjomam?</t>
  </si>
  <si>
    <t>Vai līdz šim ir novērotas novirzes ozona padevē vai tās neregularitāte?</t>
  </si>
  <si>
    <t>Vai līdz šim skābekļa padeve ir bijusi atbilstoša prasībām?</t>
  </si>
  <si>
    <t>Vai bieži ir notikusi filtru aizsērēšana?</t>
  </si>
  <si>
    <t>Vai filtrācijas ātrums un filtru darbības laiks vienmēr ir bijis atbilstošs plūsmas, spiediena, ūdens kvalitātes izmaiņām?</t>
  </si>
  <si>
    <t>Vai ir novērots, ka ka filtra darbības laiks ir pārāk īss?</t>
  </si>
  <si>
    <t>Vai pietiekoša spiediena starpības un darba spiediena kontrole?</t>
  </si>
  <si>
    <t>Vai ir pietiekoša ūdens kvalitātes kontrole?</t>
  </si>
  <si>
    <t>Vai ir novērota mērinstrumentu kļūdas darbības vai apkopes laikā?</t>
  </si>
  <si>
    <t>Vai attīrīšanai ir tiešsaistes mērījumi?</t>
  </si>
  <si>
    <t>Vai ir bijušas strāvas padeves pārtraukumi vai vadības programmu kļūdas?</t>
  </si>
  <si>
    <t>Vai ir notikusi filtru pārslodze?</t>
  </si>
  <si>
    <t>Vai ienākošajā ūdenī ir bijis paaugstināta Fe, Mn, kaļķakmens vai putekļu koncentrācija?</t>
  </si>
  <si>
    <t>Vai ir gadījies, ka filtrs nav uzturēti atbilstoši tehniskai specifikācijai?</t>
  </si>
  <si>
    <t>Vai ir notikusi filtru neefektīva darbība, dēļ lielākas ražības nekā bija paredzēta projektā?</t>
  </si>
  <si>
    <t xml:space="preserve">Vai ir konstatēts, ka aktivētā ogle netiek glabāta atbilstošos apstākļos? </t>
  </si>
  <si>
    <t>Vai tiek veikta attīrītā ūdens kvalitātes kontrole?</t>
  </si>
  <si>
    <t>Vai nanofiltrācijas/reversās ozmozes gadījumā ir novērotas baktērijas izfiltrētā ūdens (permeāta) pusē?</t>
  </si>
  <si>
    <t>Vai ir novēroti mērinstrumentu (TMP, spiediens, plūsma, duļķainība) darbības traucējumi dēļ mērinstrumenta ražošanas defekta, nepareizas to ekspluatācijas, nepareizas tehniskās apkopes, elektroenerģijas pārrāvuma dēļ vai mērīšanas līnijā nav ūdens?</t>
  </si>
  <si>
    <t>Vai iekārtas tiek kontroles attālināti?</t>
  </si>
  <si>
    <t>Vai ir novērtēta Ca, Mg, PO4, SO4, pH, izšķīdušu organisku vielu ietekme uz procesa efektivitāti?</t>
  </si>
  <si>
    <t>Vai ir pieredze, kad ūdens uzglabāšanas tilpni ir bojājuši vandāļi (piemēram, ir bojāti noslēgvāki, durvis)?</t>
  </si>
  <si>
    <t>Vai ir gadījies, ka tornis/rezervuārs nav mazgāts, tīrīts un dezinficēts pēc avārijas remonta vai pēc tā īslaicīgas neizmantošanas?</t>
  </si>
  <si>
    <t>Vai ūdenstorņa tvertnes vai rezervuāra virsmas, kas saskaras ar ūdeni, ir izgatavotas no dzelzsbetona un betona, un virsmas ir īpaši apstrādātas vai izmantots speciāls pārklājums, kas uzlabotu virsmu tīrīšanu un novērstu baktēriju vairošanos?</t>
  </si>
  <si>
    <t>Vai sausās tualetes, kanalizācijas caurules, kapsētas, atkritumu izgāztuves, ražošanas un lauksaimniecības uzņēmumu teritorijas ir vismaz 50 m attālumā no ūdens apgādes caurulēm?</t>
  </si>
  <si>
    <t>Vai ir posmi apdzīvotajā vietā, kur ūdensvads ir no plastmasas caurulēm un tuvāk par 50 m no šiem posmiem ir objekti, kuros var notikt ogļūdeņražu savienojumu (piem., eļļa, degviela, šķīdinātāji) nonākšana gruntī?</t>
  </si>
  <si>
    <t>Vai ir cauruļu posmi, kuri ir bojāti no transporta radītās slodzes vai ir aizsaluši?</t>
  </si>
  <si>
    <t>Riska apraksts</t>
  </si>
  <si>
    <t>Informācija aizpildītājam</t>
  </si>
  <si>
    <t>Informācija ievadītājam</t>
  </si>
  <si>
    <t>Ūdens apgādes sistēmas nosaukums</t>
  </si>
  <si>
    <t>Vērtēšanas datums</t>
  </si>
  <si>
    <t>Vai ūdens avots ir virszemes ūdeņi?</t>
  </si>
  <si>
    <t>Vai ūdens avots ir pazemes ūdeņi (savs dziļurbums)?</t>
  </si>
  <si>
    <t>Vai ūdens avots ir centralizētā ūdens sistēma?</t>
  </si>
  <si>
    <t>Pazemes iekārtas</t>
  </si>
  <si>
    <t>Virszemes iekārtas</t>
  </si>
  <si>
    <t>Torņi, rezervuāri, sūkņi</t>
  </si>
  <si>
    <t>Vai ūdens tiek attīrīts kādā veidā (pievienotas vielas, UV apstarošana, filtrācija, koagulācija)?</t>
  </si>
  <si>
    <t>Worksheets</t>
  </si>
  <si>
    <t>Questions</t>
  </si>
  <si>
    <t>Linked sheets</t>
  </si>
  <si>
    <t>3;4</t>
  </si>
  <si>
    <t>1;2</t>
  </si>
  <si>
    <t>Cell</t>
  </si>
  <si>
    <t>C4</t>
  </si>
  <si>
    <t>C5</t>
  </si>
  <si>
    <t>C6</t>
  </si>
  <si>
    <t>C7</t>
  </si>
  <si>
    <t>C8</t>
  </si>
  <si>
    <t>Vai tiek izmantota sūkņu stacija vai arī ūdens tiek uzglabāts (rezervuāros vai torņos)?</t>
  </si>
  <si>
    <t>Papildu informācija par veidņa aizpildīšanu</t>
  </si>
  <si>
    <t>-</t>
  </si>
  <si>
    <t>Atbildot jā - aizpildīt "Virszemes sateces baseins" un "Virszemes iekārtas" darba lapas</t>
  </si>
  <si>
    <t>Atbildot jā - aizpildīt "Pazemes sateces baseins" un "Pazemes iekārtas" darba lapas</t>
  </si>
  <si>
    <t>Atbildot jā - aizpildīt "Tīkls" darba lapu</t>
  </si>
  <si>
    <t>Atbildot jā - aizpildīt "Attīrīšanas process" darba lapu</t>
  </si>
  <si>
    <t>Atbildot jā - aizpildīt "Torņi, rezervuāri, sūkņi" darba lapu</t>
  </si>
  <si>
    <t>Jāizpilda "Organizācija un vadība" un "Nākotnes riski" darba lapas</t>
  </si>
  <si>
    <t>Vai operatori ievēro vispārējās higiēnas prasības?</t>
  </si>
  <si>
    <t>Iestāšanās 
iespējamība</t>
  </si>
  <si>
    <t>Paligkolonna</t>
  </si>
  <si>
    <t>Helper augsts</t>
  </si>
  <si>
    <t>Helper ļoti augsts</t>
  </si>
  <si>
    <t>Counter high risks</t>
  </si>
  <si>
    <t>Counter very high risks</t>
  </si>
  <si>
    <t>Helper merged</t>
  </si>
  <si>
    <t>Komentāri</t>
  </si>
  <si>
    <t>Nevajadzīgās darba lapas var neizmantot, paslēpt vai izdzēst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</si>
</sst>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5" x14ac:knownFonts="1">
    <font>
      <sz val="11"/>
      <color theme="1"/>
      <name val="Calibri"/>
      <family val="2"/>
      <charset val="186"/>
      <scheme val="minor"/>
    </font>
    <font>
      <sz val="14"/>
      <color theme="1"/>
      <name val="Calibri"/>
      <family val="2"/>
      <charset val="186"/>
      <scheme val="minor"/>
    </font>
    <font>
      <b/>
      <sz val="14"/>
      <color theme="1"/>
      <name val="Calibri"/>
      <family val="2"/>
      <charset val="186"/>
      <scheme val="minor"/>
    </font>
    <font>
      <sz val="10"/>
      <name val="Calibri"/>
      <family val="2"/>
      <charset val="186"/>
      <scheme val="minor"/>
    </font>
    <font>
      <b/>
      <u/>
      <sz val="10"/>
      <name val="Calibri"/>
      <family val="2"/>
      <charset val="186"/>
      <scheme val="minor"/>
    </font>
    <font>
      <b/>
      <sz val="14"/>
      <color rgb="FF000000"/>
      <name val="Book Antiqua"/>
      <family val="1"/>
      <charset val="186"/>
    </font>
    <font>
      <b/>
      <sz val="12"/>
      <color rgb="FF000000"/>
      <name val="Book Antiqua"/>
      <family val="1"/>
      <charset val="186"/>
    </font>
    <font>
      <sz val="12"/>
      <color rgb="FF000000"/>
      <name val="Book Antiqua"/>
      <family val="1"/>
      <charset val="186"/>
    </font>
    <font>
      <sz val="14"/>
      <color rgb="FF000000"/>
      <name val="Book Antiqua"/>
      <family val="1"/>
      <charset val="186"/>
    </font>
    <font>
      <b/>
      <sz val="18"/>
      <color rgb="FF000000"/>
      <name val="Book Antiqua"/>
      <family val="1"/>
      <charset val="186"/>
    </font>
    <font>
      <b/>
      <sz val="14"/>
      <color theme="1"/>
      <name val="Calibri"/>
      <family val="2"/>
      <scheme val="minor"/>
    </font>
    <font>
      <b/>
      <sz val="11"/>
      <color theme="1"/>
      <name val="Calibri"/>
      <family val="2"/>
      <scheme val="minor"/>
    </font>
    <font>
      <sz val="10"/>
      <color theme="1"/>
      <name val="Calibri"/>
      <family val="2"/>
      <charset val="186"/>
      <scheme val="minor"/>
    </font>
    <font>
      <b/>
      <sz val="10"/>
      <color theme="1"/>
      <name val="Calibri"/>
      <family val="2"/>
      <scheme val="minor"/>
    </font>
    <font>
      <b/>
      <i/>
      <sz val="11"/>
      <color theme="1"/>
      <name val="Calibri"/>
      <family val="2"/>
      <scheme val="minor"/>
    </font>
    <font>
      <b/>
      <u/>
      <sz val="10"/>
      <name val="Calibri"/>
      <family val="2"/>
      <scheme val="minor"/>
    </font>
    <font>
      <sz val="10"/>
      <color theme="1"/>
      <name val="Calibri"/>
      <family val="2"/>
      <scheme val="minor"/>
    </font>
    <font>
      <b/>
      <u/>
      <sz val="10"/>
      <name val="Calibri"/>
      <family val="2"/>
      <charset val="186"/>
    </font>
    <font>
      <sz val="10"/>
      <name val="Calibri"/>
      <family val="2"/>
      <charset val="186"/>
    </font>
    <font>
      <sz val="11"/>
      <color theme="1"/>
      <name val="Calibri"/>
      <family val="2"/>
      <scheme val="minor"/>
    </font>
    <font>
      <sz val="10"/>
      <name val="Arial"/>
      <family val="2"/>
      <charset val="186"/>
    </font>
    <font>
      <sz val="12"/>
      <color rgb="FF9C6500"/>
      <name val="Calibri"/>
      <family val="2"/>
      <scheme val="minor"/>
    </font>
    <font>
      <sz val="11"/>
      <color rgb="FF006100"/>
      <name val="Calibri"/>
      <family val="2"/>
      <scheme val="minor"/>
    </font>
    <font>
      <b/>
      <sz val="11"/>
      <color rgb="FFFA7D00"/>
      <name val="Calibri"/>
      <family val="2"/>
      <scheme val="minor"/>
    </font>
    <font>
      <sz val="11"/>
      <color rgb="FFFF0000"/>
      <name val="Calibri"/>
      <family val="2"/>
      <scheme val="minor"/>
    </font>
    <font>
      <sz val="10"/>
      <name val="Calibri"/>
      <family val="2"/>
      <scheme val="minor"/>
    </font>
    <font>
      <u/>
      <sz val="10"/>
      <name val="Calibri"/>
      <family val="2"/>
      <scheme val="minor"/>
    </font>
    <font>
      <sz val="11"/>
      <color rgb="FF006100"/>
      <name val="Calibri"/>
      <family val="2"/>
      <charset val="186"/>
      <scheme val="minor"/>
    </font>
    <font>
      <b/>
      <sz val="11"/>
      <color rgb="FFFA7D00"/>
      <name val="Calibri"/>
      <family val="2"/>
      <charset val="186"/>
      <scheme val="minor"/>
    </font>
    <font>
      <b/>
      <sz val="10"/>
      <color theme="1"/>
      <name val="Calibri"/>
      <family val="2"/>
      <charset val="186"/>
      <scheme val="minor"/>
    </font>
    <font>
      <b/>
      <u/>
      <sz val="10"/>
      <color theme="1"/>
      <name val="Calibri"/>
      <family val="2"/>
      <charset val="186"/>
      <scheme val="minor"/>
    </font>
    <font>
      <sz val="8"/>
      <name val="Calibri"/>
      <family val="2"/>
      <charset val="186"/>
      <scheme val="minor"/>
    </font>
    <font>
      <sz val="11"/>
      <name val="Calibri Light"/>
      <family val="2"/>
      <charset val="186"/>
      <scheme val="major"/>
    </font>
    <font>
      <b/>
      <sz val="11"/>
      <color theme="1"/>
      <name val="Calibri"/>
      <family val="2"/>
      <charset val="186"/>
      <scheme val="minor"/>
    </font>
    <font>
      <b/>
      <sz val="22"/>
      <color theme="1"/>
      <name val="Calibri"/>
      <family val="2"/>
      <charset val="186"/>
      <scheme val="minor"/>
    </font>
  </fonts>
  <fills count="1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9900"/>
        <bgColor indexed="64"/>
      </patternFill>
    </fill>
    <fill>
      <patternFill patternType="solid">
        <fgColor rgb="FF99CC00"/>
        <bgColor indexed="64"/>
      </patternFill>
    </fill>
    <fill>
      <patternFill patternType="solid">
        <fgColor rgb="FFFFFFFF"/>
        <bgColor indexed="64"/>
      </patternFill>
    </fill>
    <fill>
      <patternFill patternType="solid">
        <fgColor rgb="FFC6EFCE"/>
      </patternFill>
    </fill>
    <fill>
      <patternFill patternType="solid">
        <fgColor rgb="FFFFEB9C"/>
      </patternFill>
    </fill>
    <fill>
      <patternFill patternType="solid">
        <fgColor rgb="FFF2F2F2"/>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CCFF"/>
        <bgColor indexed="64"/>
      </patternFill>
    </fill>
    <fill>
      <patternFill patternType="solid">
        <fgColor theme="9" tint="0.79998168889431442"/>
        <bgColor indexed="64"/>
      </patternFill>
    </fill>
    <fill>
      <patternFill patternType="solid">
        <fgColor rgb="FF66FFFF"/>
        <bgColor indexed="64"/>
      </patternFill>
    </fill>
    <fill>
      <patternFill patternType="gray0625">
        <fgColor rgb="FFE4E4E4"/>
        <bgColor auto="1"/>
      </patternFill>
    </fill>
  </fills>
  <borders count="17">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right/>
      <top/>
      <bottom style="medium">
        <color rgb="FF005551"/>
      </bottom>
      <diagonal/>
    </border>
    <border>
      <left style="dashed">
        <color indexed="64"/>
      </left>
      <right style="dashed">
        <color indexed="64"/>
      </right>
      <top style="dashed">
        <color indexed="64"/>
      </top>
      <bottom style="dashed">
        <color indexed="64"/>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20" fillId="0" borderId="0"/>
    <xf numFmtId="0" fontId="22" fillId="9" borderId="0" applyNumberFormat="0" applyBorder="0" applyAlignment="0" applyProtection="0"/>
    <xf numFmtId="0" fontId="21" fillId="10" borderId="0" applyNumberFormat="0" applyBorder="0" applyAlignment="0" applyProtection="0"/>
    <xf numFmtId="0" fontId="23" fillId="11" borderId="14" applyNumberFormat="0" applyAlignment="0" applyProtection="0"/>
    <xf numFmtId="0" fontId="20" fillId="0" borderId="0"/>
    <xf numFmtId="0" fontId="20" fillId="0" borderId="0"/>
    <xf numFmtId="0" fontId="27" fillId="9" borderId="0" applyNumberFormat="0" applyBorder="0" applyAlignment="0" applyProtection="0"/>
    <xf numFmtId="0" fontId="28" fillId="11" borderId="14" applyNumberFormat="0" applyAlignment="0" applyProtection="0"/>
  </cellStyleXfs>
  <cellXfs count="149">
    <xf numFmtId="0" fontId="0" fillId="0" borderId="0" xfId="0"/>
    <xf numFmtId="0" fontId="1" fillId="0" borderId="0" xfId="0" applyFont="1"/>
    <xf numFmtId="14" fontId="1" fillId="0" borderId="0" xfId="0" applyNumberFormat="1" applyFont="1"/>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0" fontId="1" fillId="4" borderId="1" xfId="0" applyFont="1" applyFill="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0" borderId="0" xfId="0" applyFont="1" applyAlignment="1">
      <alignment vertical="center"/>
    </xf>
    <xf numFmtId="0" fontId="1" fillId="0" borderId="0" xfId="0" applyFont="1" applyAlignment="1">
      <alignment vertical="center"/>
    </xf>
    <xf numFmtId="0" fontId="1" fillId="4" borderId="5" xfId="0" applyFont="1" applyFill="1" applyBorder="1" applyAlignment="1">
      <alignment vertical="center" wrapText="1"/>
    </xf>
    <xf numFmtId="0" fontId="1" fillId="0" borderId="2" xfId="0" applyFont="1" applyBorder="1" applyAlignment="1">
      <alignment horizontal="center" vertical="center" wrapText="1"/>
    </xf>
    <xf numFmtId="0" fontId="7" fillId="0" borderId="8" xfId="0" applyFont="1" applyBorder="1" applyAlignment="1">
      <alignment horizontal="center" vertical="center" wrapText="1" readingOrder="1"/>
    </xf>
    <xf numFmtId="0" fontId="8" fillId="0" borderId="9" xfId="0" applyFont="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6" borderId="9" xfId="0" applyFont="1" applyFill="1" applyBorder="1" applyAlignment="1">
      <alignment horizontal="center" vertical="center" wrapText="1" readingOrder="1"/>
    </xf>
    <xf numFmtId="0" fontId="9" fillId="2" borderId="9" xfId="0" applyFont="1" applyFill="1" applyBorder="1" applyAlignment="1">
      <alignment horizontal="center" vertical="center" wrapText="1" readingOrder="1"/>
    </xf>
    <xf numFmtId="0" fontId="8" fillId="0" borderId="0" xfId="0" applyFont="1" applyAlignment="1">
      <alignment horizontal="center" vertical="center" wrapText="1" readingOrder="1"/>
    </xf>
    <xf numFmtId="0" fontId="9" fillId="3" borderId="0" xfId="0" applyFont="1" applyFill="1" applyAlignment="1">
      <alignment horizontal="center" vertical="center" wrapText="1" readingOrder="1"/>
    </xf>
    <xf numFmtId="0" fontId="9" fillId="6" borderId="0" xfId="0" applyFont="1" applyFill="1" applyAlignment="1">
      <alignment horizontal="center" vertical="center" wrapText="1" readingOrder="1"/>
    </xf>
    <xf numFmtId="0" fontId="9" fillId="2" borderId="0" xfId="0" applyFont="1" applyFill="1" applyAlignment="1">
      <alignment horizontal="center" vertical="center" wrapText="1" readingOrder="1"/>
    </xf>
    <xf numFmtId="0" fontId="9" fillId="7" borderId="0" xfId="0" applyFont="1" applyFill="1" applyAlignment="1">
      <alignment horizontal="center" vertical="center" wrapText="1" readingOrder="1"/>
    </xf>
    <xf numFmtId="0" fontId="8" fillId="0" borderId="11" xfId="0" applyFont="1" applyBorder="1" applyAlignment="1">
      <alignment horizontal="center" vertical="center" wrapText="1" readingOrder="1"/>
    </xf>
    <xf numFmtId="0" fontId="9" fillId="7"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6" borderId="10" xfId="0" applyFont="1" applyFill="1" applyBorder="1" applyAlignment="1">
      <alignment horizontal="center" vertical="center" wrapText="1" readingOrder="1"/>
    </xf>
    <xf numFmtId="0" fontId="10" fillId="0" borderId="0" xfId="0" applyFont="1"/>
    <xf numFmtId="0" fontId="10" fillId="0" borderId="3" xfId="0" applyFont="1" applyBorder="1" applyAlignment="1">
      <alignment vertical="center" wrapText="1"/>
    </xf>
    <xf numFmtId="0" fontId="10" fillId="4" borderId="1" xfId="0" applyFont="1" applyFill="1" applyBorder="1" applyAlignment="1">
      <alignment vertical="center" wrapText="1"/>
    </xf>
    <xf numFmtId="0" fontId="10" fillId="3" borderId="1" xfId="0" applyFont="1" applyFill="1" applyBorder="1" applyAlignment="1">
      <alignment vertical="center" wrapText="1"/>
    </xf>
    <xf numFmtId="0" fontId="10" fillId="2" borderId="1" xfId="0" applyFont="1" applyFill="1" applyBorder="1" applyAlignment="1">
      <alignment vertical="center" wrapText="1"/>
    </xf>
    <xf numFmtId="0" fontId="11" fillId="0" borderId="0" xfId="0"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14" fillId="0" borderId="0" xfId="0" applyFont="1"/>
    <xf numFmtId="0" fontId="13" fillId="3" borderId="0" xfId="0" applyFont="1" applyFill="1"/>
    <xf numFmtId="0" fontId="13" fillId="0" borderId="12" xfId="0" applyFont="1" applyBorder="1" applyAlignment="1">
      <alignment horizontal="center" vertical="center"/>
    </xf>
    <xf numFmtId="0" fontId="13" fillId="0" borderId="12" xfId="0" applyFont="1" applyBorder="1" applyAlignment="1">
      <alignment horizontal="center" vertical="center" wrapText="1"/>
    </xf>
    <xf numFmtId="0" fontId="16" fillId="0" borderId="12" xfId="0" applyFont="1" applyBorder="1" applyAlignment="1">
      <alignment horizontal="center" vertical="center"/>
    </xf>
    <xf numFmtId="0" fontId="3" fillId="0" borderId="0" xfId="0" applyFont="1" applyAlignment="1" applyProtection="1">
      <alignment vertical="center"/>
      <protection locked="0"/>
    </xf>
    <xf numFmtId="0" fontId="12" fillId="0" borderId="0" xfId="0" applyFont="1" applyAlignment="1" applyProtection="1">
      <alignment vertical="center"/>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7"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12" fillId="0" borderId="7" xfId="0" applyFont="1" applyBorder="1" applyAlignment="1">
      <alignment vertical="center"/>
    </xf>
    <xf numFmtId="0" fontId="3" fillId="0" borderId="7" xfId="0" applyFont="1" applyBorder="1" applyAlignment="1">
      <alignment vertical="center"/>
    </xf>
    <xf numFmtId="0" fontId="4" fillId="0" borderId="7" xfId="0" applyFont="1" applyBorder="1" applyAlignment="1">
      <alignmen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5" borderId="7" xfId="0" applyFont="1" applyFill="1" applyBorder="1" applyAlignment="1">
      <alignment horizontal="left" vertical="center" wrapText="1"/>
    </xf>
    <xf numFmtId="164" fontId="3" fillId="0" borderId="7" xfId="0" applyNumberFormat="1" applyFont="1" applyBorder="1" applyAlignment="1">
      <alignment horizontal="left" vertical="center" wrapText="1"/>
    </xf>
    <xf numFmtId="0" fontId="4" fillId="0" borderId="7" xfId="0" applyFont="1" applyBorder="1" applyAlignment="1">
      <alignment horizontal="left" vertical="center"/>
    </xf>
    <xf numFmtId="0" fontId="16" fillId="0" borderId="0" xfId="0" applyFont="1"/>
    <xf numFmtId="0" fontId="19" fillId="0" borderId="0" xfId="0" applyFont="1"/>
    <xf numFmtId="0" fontId="24" fillId="0" borderId="0" xfId="0" applyFont="1"/>
    <xf numFmtId="0" fontId="11" fillId="0" borderId="0" xfId="0" applyFont="1" applyAlignment="1">
      <alignment horizontal="center" vertical="center"/>
    </xf>
    <xf numFmtId="49" fontId="3" fillId="0" borderId="7" xfId="0" applyNumberFormat="1" applyFont="1" applyBorder="1" applyAlignment="1">
      <alignment horizontal="left" vertical="center" wrapText="1"/>
    </xf>
    <xf numFmtId="0" fontId="25" fillId="0" borderId="7" xfId="0" applyFont="1" applyBorder="1" applyAlignment="1">
      <alignment horizontal="center" vertical="center"/>
    </xf>
    <xf numFmtId="0" fontId="12" fillId="0" borderId="7" xfId="0" applyFont="1" applyBorder="1" applyAlignment="1">
      <alignment horizontal="center" vertical="center"/>
    </xf>
    <xf numFmtId="0" fontId="4" fillId="0" borderId="0" xfId="0" applyFont="1" applyAlignment="1" applyProtection="1">
      <alignment vertical="center"/>
      <protection locked="0"/>
    </xf>
    <xf numFmtId="0" fontId="17" fillId="0" borderId="13" xfId="0" applyFont="1" applyBorder="1" applyAlignment="1">
      <alignment vertical="top"/>
    </xf>
    <xf numFmtId="0" fontId="18" fillId="0" borderId="13" xfId="0" applyFont="1" applyBorder="1"/>
    <xf numFmtId="0" fontId="3" fillId="0" borderId="7" xfId="0" applyFont="1" applyBorder="1" applyAlignment="1">
      <alignment vertical="center" wrapText="1"/>
    </xf>
    <xf numFmtId="0" fontId="17" fillId="0" borderId="13" xfId="0" applyFont="1" applyBorder="1" applyAlignment="1">
      <alignment vertical="center"/>
    </xf>
    <xf numFmtId="0" fontId="18" fillId="0" borderId="13" xfId="0" applyFont="1" applyBorder="1" applyAlignment="1">
      <alignment vertical="center" wrapText="1"/>
    </xf>
    <xf numFmtId="0" fontId="18" fillId="0" borderId="7" xfId="0" applyFont="1" applyBorder="1" applyAlignment="1">
      <alignment horizontal="left" vertical="center" wrapText="1"/>
    </xf>
    <xf numFmtId="0" fontId="12" fillId="8" borderId="7" xfId="0" applyFont="1" applyFill="1" applyBorder="1" applyAlignment="1">
      <alignment vertical="center" wrapText="1"/>
    </xf>
    <xf numFmtId="0" fontId="12" fillId="0" borderId="7" xfId="0" applyFont="1" applyBorder="1" applyAlignment="1">
      <alignment vertical="center" wrapText="1"/>
    </xf>
    <xf numFmtId="0" fontId="15" fillId="0" borderId="7" xfId="0" applyFont="1" applyBorder="1" applyAlignment="1" applyProtection="1">
      <alignment horizontal="center" vertical="center" wrapText="1"/>
      <protection locked="0"/>
    </xf>
    <xf numFmtId="0" fontId="15" fillId="0" borderId="0" xfId="0" applyFont="1" applyAlignment="1" applyProtection="1">
      <alignment vertical="center"/>
      <protection locked="0"/>
    </xf>
    <xf numFmtId="0" fontId="15" fillId="0" borderId="7" xfId="0" applyFont="1" applyBorder="1" applyAlignment="1">
      <alignment horizontal="left" vertical="center"/>
    </xf>
    <xf numFmtId="0" fontId="15" fillId="0" borderId="7" xfId="0" applyFont="1" applyBorder="1" applyAlignment="1">
      <alignment horizontal="left" vertical="center" wrapText="1"/>
    </xf>
    <xf numFmtId="164" fontId="15" fillId="0" borderId="7" xfId="0" applyNumberFormat="1" applyFont="1" applyBorder="1" applyAlignment="1">
      <alignment horizontal="left" vertical="center"/>
    </xf>
    <xf numFmtId="0" fontId="25" fillId="0" borderId="7" xfId="0" applyFont="1" applyBorder="1" applyAlignment="1">
      <alignment horizontal="left" vertical="center"/>
    </xf>
    <xf numFmtId="0" fontId="15" fillId="0" borderId="7" xfId="0" applyFont="1" applyBorder="1" applyAlignment="1">
      <alignment horizontal="center" vertical="center"/>
    </xf>
    <xf numFmtId="0" fontId="15" fillId="0" borderId="7" xfId="0" applyFont="1" applyBorder="1" applyAlignment="1">
      <alignment horizontal="center" vertical="center" wrapText="1"/>
    </xf>
    <xf numFmtId="0" fontId="25" fillId="0" borderId="0" xfId="0" applyFont="1" applyAlignment="1" applyProtection="1">
      <alignment vertical="center"/>
      <protection locked="0"/>
    </xf>
    <xf numFmtId="0" fontId="25" fillId="0" borderId="7" xfId="0" applyFont="1" applyBorder="1" applyAlignment="1">
      <alignment vertical="center"/>
    </xf>
    <xf numFmtId="0" fontId="3" fillId="5" borderId="7" xfId="0" applyFont="1" applyFill="1" applyBorder="1" applyAlignment="1">
      <alignment vertical="center" wrapText="1"/>
    </xf>
    <xf numFmtId="0" fontId="26" fillId="0" borderId="7" xfId="0" applyFont="1" applyBorder="1" applyAlignment="1">
      <alignment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14" fontId="12" fillId="0" borderId="7" xfId="0" applyNumberFormat="1" applyFont="1" applyBorder="1" applyAlignment="1">
      <alignment vertical="center"/>
    </xf>
    <xf numFmtId="0" fontId="12" fillId="8" borderId="7" xfId="0" applyFont="1" applyFill="1" applyBorder="1" applyAlignment="1">
      <alignment vertical="center"/>
    </xf>
    <xf numFmtId="0" fontId="17" fillId="0" borderId="7" xfId="0" applyFont="1" applyBorder="1" applyAlignment="1">
      <alignment horizontal="left" vertical="center"/>
    </xf>
    <xf numFmtId="0" fontId="18" fillId="0" borderId="7" xfId="0" applyFont="1" applyBorder="1" applyAlignment="1">
      <alignment vertical="center"/>
    </xf>
    <xf numFmtId="0" fontId="18" fillId="0" borderId="7" xfId="8" applyFont="1" applyFill="1" applyBorder="1" applyAlignment="1" applyProtection="1">
      <alignment horizontal="center" vertical="center"/>
    </xf>
    <xf numFmtId="0" fontId="18" fillId="0" borderId="7" xfId="0" applyFont="1" applyBorder="1" applyAlignment="1">
      <alignment vertical="center" wrapText="1"/>
    </xf>
    <xf numFmtId="0" fontId="18" fillId="0" borderId="7" xfId="7" applyFont="1" applyFill="1" applyBorder="1" applyAlignment="1" applyProtection="1">
      <alignment horizontal="left" vertical="center" wrapText="1"/>
    </xf>
    <xf numFmtId="0" fontId="18" fillId="5" borderId="7" xfId="0" applyFont="1" applyFill="1" applyBorder="1" applyAlignment="1">
      <alignment vertical="center" wrapText="1"/>
    </xf>
    <xf numFmtId="0" fontId="17" fillId="5" borderId="7" xfId="0" applyFont="1" applyFill="1" applyBorder="1" applyAlignment="1">
      <alignment horizontal="left" vertical="center"/>
    </xf>
    <xf numFmtId="0" fontId="18" fillId="5" borderId="7" xfId="0" applyFont="1" applyFill="1" applyBorder="1" applyAlignment="1">
      <alignment vertical="center"/>
    </xf>
    <xf numFmtId="0" fontId="18" fillId="5" borderId="7" xfId="8" applyFont="1" applyFill="1" applyBorder="1" applyAlignment="1" applyProtection="1">
      <alignment horizontal="center" vertical="center"/>
    </xf>
    <xf numFmtId="0" fontId="18" fillId="5" borderId="7" xfId="7" applyFont="1" applyFill="1" applyBorder="1" applyAlignment="1" applyProtection="1">
      <alignment horizontal="left" vertical="center" wrapText="1"/>
    </xf>
    <xf numFmtId="0" fontId="18" fillId="5" borderId="7" xfId="0" applyFont="1" applyFill="1" applyBorder="1" applyAlignment="1">
      <alignment wrapText="1"/>
    </xf>
    <xf numFmtId="0" fontId="18" fillId="5" borderId="7" xfId="1" applyFont="1" applyFill="1" applyBorder="1" applyAlignment="1">
      <alignment vertical="top" wrapText="1"/>
    </xf>
    <xf numFmtId="0" fontId="18" fillId="5" borderId="7" xfId="1" applyFont="1" applyFill="1" applyBorder="1" applyAlignment="1">
      <alignment horizontal="left" vertical="top" wrapText="1"/>
    </xf>
    <xf numFmtId="0" fontId="30" fillId="5" borderId="7" xfId="0" applyFont="1" applyFill="1" applyBorder="1"/>
    <xf numFmtId="0" fontId="12" fillId="5" borderId="7" xfId="0" applyFont="1" applyFill="1" applyBorder="1"/>
    <xf numFmtId="14" fontId="18" fillId="5" borderId="7" xfId="8" applyNumberFormat="1" applyFont="1" applyFill="1" applyBorder="1" applyAlignment="1" applyProtection="1">
      <alignment horizontal="center" vertical="center"/>
    </xf>
    <xf numFmtId="14" fontId="18" fillId="0" borderId="7" xfId="8" applyNumberFormat="1" applyFont="1" applyFill="1" applyBorder="1" applyAlignment="1" applyProtection="1">
      <alignment horizontal="center" vertical="center"/>
    </xf>
    <xf numFmtId="0" fontId="29" fillId="0" borderId="7" xfId="0" applyFont="1" applyBorder="1"/>
    <xf numFmtId="0" fontId="12" fillId="0" borderId="7" xfId="0" applyFont="1" applyBorder="1"/>
    <xf numFmtId="0" fontId="30" fillId="0" borderId="7" xfId="0" applyFont="1" applyBorder="1"/>
    <xf numFmtId="0" fontId="18" fillId="0" borderId="7" xfId="0" applyFont="1" applyBorder="1" applyAlignment="1">
      <alignment horizontal="left" vertical="center"/>
    </xf>
    <xf numFmtId="0" fontId="25" fillId="0" borderId="7" xfId="0" applyFont="1" applyBorder="1" applyAlignment="1">
      <alignment vertical="center" wrapText="1"/>
    </xf>
    <xf numFmtId="0" fontId="25" fillId="0" borderId="7" xfId="0" applyFont="1" applyBorder="1" applyAlignment="1" applyProtection="1">
      <alignment horizontal="center" vertical="center" wrapText="1"/>
      <protection locked="0"/>
    </xf>
    <xf numFmtId="0" fontId="25" fillId="0" borderId="7"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vertical="center" wrapText="1"/>
    </xf>
    <xf numFmtId="0" fontId="25" fillId="0" borderId="0" xfId="0" applyFont="1" applyAlignment="1">
      <alignment vertical="center" wrapText="1"/>
    </xf>
    <xf numFmtId="0" fontId="25" fillId="0" borderId="0" xfId="0" applyFont="1" applyAlignment="1" applyProtection="1">
      <alignment vertical="center" wrapText="1"/>
      <protection locked="0"/>
    </xf>
    <xf numFmtId="0" fontId="0" fillId="0" borderId="0" xfId="0" applyAlignment="1">
      <alignment wrapText="1"/>
    </xf>
    <xf numFmtId="0" fontId="32" fillId="13" borderId="7" xfId="0" applyFont="1" applyFill="1" applyBorder="1" applyAlignment="1">
      <alignment horizontal="justify" vertical="center" wrapText="1" readingOrder="1"/>
    </xf>
    <xf numFmtId="0" fontId="32" fillId="12" borderId="7" xfId="0" applyFont="1" applyFill="1" applyBorder="1" applyAlignment="1">
      <alignment horizontal="justify" vertical="center" wrapText="1" readingOrder="1"/>
    </xf>
    <xf numFmtId="0" fontId="32" fillId="14" borderId="7" xfId="0" applyFont="1" applyFill="1" applyBorder="1" applyAlignment="1">
      <alignment horizontal="justify" vertical="center" wrapText="1" readingOrder="1"/>
    </xf>
    <xf numFmtId="0" fontId="32" fillId="17" borderId="7" xfId="0" applyFont="1" applyFill="1" applyBorder="1" applyAlignment="1">
      <alignment horizontal="justify" vertical="center" wrapText="1" readingOrder="1"/>
    </xf>
    <xf numFmtId="0" fontId="32" fillId="15" borderId="7" xfId="0" applyFont="1" applyFill="1" applyBorder="1" applyAlignment="1">
      <alignment horizontal="justify" vertical="center" wrapText="1" readingOrder="1"/>
    </xf>
    <xf numFmtId="0" fontId="32" fillId="16" borderId="7" xfId="0" applyFont="1" applyFill="1" applyBorder="1" applyAlignment="1">
      <alignment horizontal="justify" vertical="center" wrapText="1" readingOrder="1"/>
    </xf>
    <xf numFmtId="0" fontId="0" fillId="0" borderId="7" xfId="0" applyBorder="1" applyAlignment="1">
      <alignment horizontal="center" vertical="center"/>
    </xf>
    <xf numFmtId="0" fontId="0" fillId="0" borderId="7" xfId="0" applyBorder="1" applyAlignment="1">
      <alignment horizontal="center" vertical="center" wrapText="1"/>
    </xf>
    <xf numFmtId="0" fontId="33" fillId="0" borderId="7" xfId="0" applyFont="1" applyBorder="1" applyAlignment="1">
      <alignment horizontal="center" vertical="center" wrapText="1"/>
    </xf>
    <xf numFmtId="0" fontId="33" fillId="0" borderId="7" xfId="0" applyFont="1" applyBorder="1" applyAlignment="1">
      <alignment horizontal="center" vertical="center"/>
    </xf>
    <xf numFmtId="0" fontId="0" fillId="0" borderId="7" xfId="0" applyBorder="1" applyAlignment="1" applyProtection="1">
      <alignment horizontal="center" vertical="center"/>
      <protection locked="0"/>
    </xf>
    <xf numFmtId="0" fontId="34" fillId="0" borderId="0" xfId="0" quotePrefix="1" applyFont="1" applyAlignment="1">
      <alignment horizontal="center" vertical="center"/>
    </xf>
    <xf numFmtId="14" fontId="0" fillId="18" borderId="7" xfId="0" applyNumberFormat="1" applyFill="1" applyBorder="1" applyAlignment="1" applyProtection="1">
      <alignment horizontal="center" vertical="center"/>
      <protection locked="0"/>
    </xf>
    <xf numFmtId="14" fontId="33" fillId="18" borderId="7" xfId="0" applyNumberFormat="1" applyFont="1" applyFill="1" applyBorder="1" applyAlignment="1" applyProtection="1">
      <alignment horizontal="center" vertical="center"/>
      <protection locked="0"/>
    </xf>
    <xf numFmtId="0" fontId="16" fillId="0" borderId="12"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xf>
    <xf numFmtId="0" fontId="13" fillId="0" borderId="12" xfId="0" applyFont="1" applyBorder="1" applyAlignment="1">
      <alignment horizontal="center"/>
    </xf>
    <xf numFmtId="0" fontId="13" fillId="0" borderId="12" xfId="0" applyFont="1" applyBorder="1" applyAlignment="1">
      <alignment horizontal="center" wrapText="1"/>
    </xf>
    <xf numFmtId="0" fontId="16" fillId="0" borderId="12" xfId="0" applyFont="1" applyBorder="1" applyAlignment="1">
      <alignment horizontal="center" wrapText="1"/>
    </xf>
    <xf numFmtId="0" fontId="29" fillId="5" borderId="15" xfId="0" applyFont="1" applyFill="1" applyBorder="1" applyAlignment="1">
      <alignment horizontal="left"/>
    </xf>
    <xf numFmtId="0" fontId="29" fillId="5" borderId="16" xfId="0" applyFont="1" applyFill="1" applyBorder="1" applyAlignment="1">
      <alignment horizontal="left"/>
    </xf>
    <xf numFmtId="0" fontId="29" fillId="0" borderId="15" xfId="0" applyFont="1" applyBorder="1" applyAlignment="1">
      <alignment horizontal="left"/>
    </xf>
    <xf numFmtId="0" fontId="29" fillId="0" borderId="16" xfId="0" applyFont="1" applyBorder="1" applyAlignment="1">
      <alignment horizontal="left"/>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0" fillId="4" borderId="6" xfId="0" applyFont="1" applyFill="1" applyBorder="1" applyAlignment="1">
      <alignment vertical="center" wrapText="1"/>
    </xf>
    <xf numFmtId="0" fontId="10" fillId="4" borderId="2" xfId="0" applyFont="1" applyFill="1" applyBorder="1" applyAlignment="1">
      <alignment vertical="center" wrapText="1"/>
    </xf>
    <xf numFmtId="0" fontId="5" fillId="0" borderId="9" xfId="0" applyFont="1" applyBorder="1" applyAlignment="1">
      <alignment horizontal="center" vertical="center" wrapText="1" readingOrder="1"/>
    </xf>
    <xf numFmtId="0" fontId="5" fillId="0" borderId="10" xfId="0" applyFont="1" applyBorder="1" applyAlignment="1">
      <alignment horizontal="center" vertical="center" wrapText="1" readingOrder="1"/>
    </xf>
    <xf numFmtId="0" fontId="6" fillId="0" borderId="8" xfId="0" applyFont="1" applyBorder="1" applyAlignment="1">
      <alignment horizontal="center" vertical="center" wrapText="1" readingOrder="1"/>
    </xf>
  </cellXfs>
  <cellStyles count="9">
    <cellStyle name="Calculation" xfId="8" builtinId="22"/>
    <cellStyle name="Calculation 2" xfId="4" xr:uid="{00000000-0005-0000-0000-000001000000}"/>
    <cellStyle name="Good" xfId="7" builtinId="26"/>
    <cellStyle name="Good 2" xfId="2" xr:uid="{00000000-0005-0000-0000-000003000000}"/>
    <cellStyle name="Neutral 2" xfId="3" xr:uid="{00000000-0005-0000-0000-000004000000}"/>
    <cellStyle name="Normal" xfId="0" builtinId="0"/>
    <cellStyle name="Normal 2" xfId="1" xr:uid="{00000000-0005-0000-0000-000006000000}"/>
    <cellStyle name="Normal 3" xfId="6" xr:uid="{00000000-0005-0000-0000-000007000000}"/>
    <cellStyle name="normální_List1" xfId="5" xr:uid="{00000000-0005-0000-0000-000008000000}"/>
  </cellStyles>
  <dxfs count="66">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s>
  <tableStyles count="0" defaultTableStyle="TableStyleMedium2" defaultPivotStyle="PivotStyleLight16"/>
  <colors>
    <mruColors>
      <color rgb="FF00FF00"/>
      <color rgb="FFE4E4E4"/>
      <color rgb="FF66FFFF"/>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0" tint="-0.499984740745262"/>
  </sheetPr>
  <dimension ref="B2:E9"/>
  <sheetViews>
    <sheetView tabSelected="1" workbookViewId="0">
      <selection activeCell="C2" sqref="C2"/>
    </sheetView>
  </sheetViews>
  <sheetFormatPr defaultRowHeight="15" x14ac:dyDescent="0.25"/>
  <cols>
    <col min="2" max="2" width="49.28515625" customWidth="1"/>
    <col min="3" max="3" width="19" customWidth="1"/>
    <col min="4" max="4" width="5.42578125" customWidth="1"/>
    <col min="5" max="5" width="49.42578125" customWidth="1"/>
  </cols>
  <sheetData>
    <row r="2" spans="2:5" ht="30" customHeight="1" x14ac:dyDescent="0.25">
      <c r="B2" s="127" t="inlineStr">
        <is>
          <t>SIA "Paraugpilsētas ūdens", centrālā ūdensapgādes sistēma</t>
        </is>
      </c>
      <c r="C2" s="130"/>
      <c r="E2" s="127" t="s">
        <v>1068</v>
      </c>
    </row>
    <row r="3" spans="2:5" ht="30" customHeight="1" x14ac:dyDescent="0.25">
      <c r="B3" s="127" t="s">
        <v>1048</v>
      </c>
      <c r="C3" s="131"/>
      <c r="E3" s="126" t="s">
        <v>1085</v>
      </c>
    </row>
    <row r="4" spans="2:5" ht="30" customHeight="1" x14ac:dyDescent="0.25">
      <c r="B4" s="124" t="s">
        <v>1049</v>
      </c>
      <c r="C4" s="128" t="s">
        <v>41</v>
      </c>
      <c r="D4" s="129" t="s">
        <v>1069</v>
      </c>
      <c r="E4" s="125" t="s">
        <v>1070</v>
      </c>
    </row>
    <row r="5" spans="2:5" ht="30" customHeight="1" x14ac:dyDescent="0.25">
      <c r="B5" s="124" t="s">
        <v>1050</v>
      </c>
      <c r="C5" s="128" t="s">
        <v>106</v>
      </c>
      <c r="D5" s="129" t="s">
        <v>1069</v>
      </c>
      <c r="E5" s="125" t="s">
        <v>1071</v>
      </c>
    </row>
    <row r="6" spans="2:5" ht="30" customHeight="1" x14ac:dyDescent="0.25">
      <c r="B6" s="124" t="s">
        <v>1051</v>
      </c>
      <c r="C6" s="128" t="s">
        <v>106</v>
      </c>
      <c r="D6" s="129" t="s">
        <v>1069</v>
      </c>
      <c r="E6" s="125" t="s">
        <v>1072</v>
      </c>
    </row>
    <row r="7" spans="2:5" ht="30" customHeight="1" x14ac:dyDescent="0.25">
      <c r="B7" s="125" t="s">
        <v>1055</v>
      </c>
      <c r="C7" s="128" t="s">
        <v>106</v>
      </c>
      <c r="D7" s="129" t="s">
        <v>1069</v>
      </c>
      <c r="E7" s="125" t="s">
        <v>1073</v>
      </c>
    </row>
    <row r="8" spans="2:5" ht="30" customHeight="1" x14ac:dyDescent="0.25">
      <c r="B8" s="125" t="s">
        <v>1067</v>
      </c>
      <c r="C8" s="128" t="s">
        <v>106</v>
      </c>
      <c r="D8" s="129" t="s">
        <v>1069</v>
      </c>
      <c r="E8" s="125" t="s">
        <v>1074</v>
      </c>
    </row>
    <row r="9" spans="2:5" ht="30" customHeight="1" x14ac:dyDescent="0.25">
      <c r="E9" s="126" t="s">
        <v>1075</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1CDFC24-3321-46C3-9858-8FB42F223B10}">
          <x14:formula1>
            <xm:f>ADM!$A$2:$A$3</xm:f>
          </x14:formula1>
          <xm:sqref>C4:C8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7" tint="0.79998168889431442"/>
    <pageSetUpPr fitToPage="1"/>
  </sheetPr>
  <dimension ref="A1:O216"/>
  <sheetViews>
    <sheetView topLeftCell="D23" workbookViewId="0">
      <selection activeCell="H28" sqref="H28"/>
    </sheetView>
  </sheetViews>
  <sheetFormatPr defaultColWidth="8.85546875" defaultRowHeight="12.75" x14ac:dyDescent="0.25"/>
  <cols>
    <col min="1" max="1" width="9.85546875" style="40" hidden="1" customWidth="1"/>
    <col min="2" max="2" width="13.28515625" style="40" hidden="1" customWidth="1"/>
    <col min="3" max="3" width="7.28515625" style="40" hidden="1" customWidth="1"/>
    <col min="4" max="4" width="7.42578125" style="40" customWidth="1"/>
    <col min="5" max="5" width="36.28515625" style="40" customWidth="1"/>
    <col min="6" max="6" width="21.42578125" style="42" customWidth="1"/>
    <col min="7" max="7" width="14" style="43" customWidth="1"/>
    <col min="8" max="8" width="31.5703125" style="42" customWidth="1"/>
    <col min="9" max="9" width="11.140625" style="43" customWidth="1"/>
    <col min="10" max="10" width="11.42578125" style="43" customWidth="1"/>
    <col min="11" max="11" width="10.42578125" style="43" customWidth="1"/>
    <col min="12" max="12" width="22.85546875" style="43" customWidth="1"/>
    <col min="13" max="14" width="11.140625" style="43" hidden="1" customWidth="1"/>
    <col min="15" max="15" width="17.42578125" style="43" hidden="1" customWidth="1"/>
    <col min="16" max="16384" width="8.85546875" style="40"/>
  </cols>
  <sheetData>
    <row r="1" spans="1:15" ht="15" customHeight="1" x14ac:dyDescent="0.25"/>
    <row r="2" spans="1:15" ht="15" customHeight="1" x14ac:dyDescent="0.25"/>
    <row r="4" spans="1:15" ht="87.75" customHeight="1" x14ac:dyDescent="0.25">
      <c r="A4" s="49" t="s">
        <v>118</v>
      </c>
      <c r="B4" s="49"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5">
      <c r="A5" s="49"/>
      <c r="B5" s="49"/>
      <c r="C5" s="49"/>
      <c r="D5" s="88" t="s">
        <v>669</v>
      </c>
      <c r="E5" s="89"/>
      <c r="F5" s="44"/>
      <c r="G5" s="45"/>
      <c r="H5" s="44"/>
      <c r="I5" s="45"/>
      <c r="J5" s="45"/>
      <c r="K5" s="47"/>
      <c r="L5" s="47"/>
      <c r="M5" s="47"/>
      <c r="N5" s="47"/>
      <c r="O5" s="47"/>
    </row>
    <row r="6" spans="1:15" ht="25.5" x14ac:dyDescent="0.25">
      <c r="A6" s="49">
        <f>CONCATENATE("Augsts",(SUM(COUNTIF('Pazemes sateces baseins'!$K$5:$K$27,"Augsts"),COUNTIF('Virszemes sateces baseins'!$K$5:$K$29,"Augsts"),COUNTIF('Pazemes iekārtas'!$K$6:$K$14,"Augsts"),COUNTIF('Virszemes iekārtas'!$K$6:$K$11,"Augsts"),COUNTIF($K$6:$K6,"Augsts"))))</f>
      </c>
      <c r="B6" s="49">
        <f>CONCATENATE("Ļoti augsts",(SUM(COUNTIF('Pazemes sateces baseins'!$K$5:$K$27,"Ļoti augsts"),COUNTIF('Virszemes sateces baseins'!$K$5:$K$29,"Ļoti augsts"),COUNTIF('Pazemes iekārtas'!$K$6:$K$14,"Ļoti augsts"),COUNTIF('Virszemes iekārtas'!$K$6:$K$11,"Ļoti augsts"),COUNTIF($K$6:$K6,"Ļoti augsts"))))</f>
      </c>
      <c r="C6" s="49"/>
      <c r="D6" s="90" t="s">
        <v>672</v>
      </c>
      <c r="E6" s="91" t="s">
        <v>610</v>
      </c>
      <c r="F6" s="44" t="inlineStr">
        <is>
          <t>Jā</t>
        </is>
      </c>
      <c r="G6" s="44"/>
      <c r="H6" s="44"/>
      <c r="I6" s="44"/>
      <c r="J6" s="44"/>
      <c r="K6" s="47">
        <f t="shared" ref="K6" si="0">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c>
      <c r="L6" s="46">
        <f t="shared" ref="L6:L69" si="1">IF($F6&lt;&gt;"Jā","",IF(OR($G6="",$H6=""),"Norādīt notikuma iestāšanās iespējamību un seku smagumu",IF(AND($M6&gt;=2,OR($I6="",$J6="")),"Jānorāda notikuma ilgums un ietekmēto ūdens lietotāju skaits","")))</f>
      </c>
      <c r="M6" s="47">
        <f>IF($H6="Nav būtiskas ietekmes",1,IF($H6="Neliela ietekme uz regulējošām prasībām",2,IF($H6="Liela ietekme uz organoleptiskajām īpašībām",3,IF($H6="Liela ietekme uz regulējošām prasībām",4,IF($H6="Katastrofāla ietekme uz sabiedrības veselību",5,0)))))</f>
      </c>
      <c r="N6" s="47">
        <f>IF($G6="Reti",1,IF($G6="Mazticams",2,IF($G6="Vidējs",3,IF($G6="Iespējams",4,IF($G6="Gandrīz_noteikti",5,0)))))</f>
      </c>
      <c r="O6" s="46">
        <f t="shared" ref="O6:O69" si="2">IF(AND($N6&gt;0,$M6&gt;0),$N6*$M6,"")</f>
      </c>
    </row>
    <row r="7" spans="1:15" ht="69.75" customHeight="1" x14ac:dyDescent="0.25">
      <c r="A7" s="49">
        <f>CONCATENATE("Augsts",(SUM(COUNTIF('Pazemes sateces baseins'!$K$5:$K$27,"Augsts"),COUNTIF('Virszemes sateces baseins'!$K$5:$K$29,"Augsts"),COUNTIF('Pazemes iekārtas'!$K$6:$K$14,"Augsts"),COUNTIF('Virszemes iekārtas'!$K$6:$K$11,"Augsts"),COUNTIF($K$6:$K7,"Augsts"))))</f>
      </c>
      <c r="B7" s="49">
        <f>CONCATENATE("Ļoti augsts",(SUM(COUNTIF('Pazemes sateces baseins'!$K$5:$K$27,"Ļoti augsts"),COUNTIF('Virszemes sateces baseins'!$K$5:$K$29,"Ļoti augsts"),COUNTIF('Pazemes iekārtas'!$K$6:$K$14,"Ļoti augsts"),COUNTIF('Virszemes iekārtas'!$K$6:$K$11,"Ļoti augsts"),COUNTIF($K$6:$K7,"Ļoti augsts"))))</f>
      </c>
      <c r="C7" s="49"/>
      <c r="D7" s="90" t="s">
        <v>673</v>
      </c>
      <c r="E7" s="91" t="s">
        <v>611</v>
      </c>
      <c r="F7" s="44" t="inlineStr">
        <is>
          <t>Nē</t>
        </is>
      </c>
      <c r="G7" s="44"/>
      <c r="H7" s="44"/>
      <c r="I7" s="44"/>
      <c r="J7" s="44"/>
      <c r="K7" s="47">
        <f>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augsts",IF(F7="Jā","Ļoti augsts","")))))))))))))))))))))))))))</f>
      </c>
      <c r="L7" s="46">
        <f>IF($F7&lt;&gt;"Jā","",IF(OR($G7="",$H7=""),"Norādīt notikuma iestāšanās iespējamību un seku smagumu",IF(AND($M7&gt;=2,OR($I7="",$J7="")),"Jānorāda notikuma ilgums un ietekmēto ūdens lietotāju skaits","")))</f>
      </c>
      <c r="M7" s="47">
        <f t="shared" ref="M7:M70" si="3">IF($H7="Nav būtiskas ietekmes",1,IF($H7="Neliela ietekme uz regulējošām prasībām",2,IF($H7="Liela ietekme uz organoleptiskajām īpašībām",3,IF($H7="Liela ietekme uz regulējošām prasībām",4,IF($H7="Katastrofāla ietekme uz sabiedrības veselību",5,0)))))</f>
      </c>
      <c r="N7" s="47">
        <f t="shared" ref="N7:N70" si="4">IF($G7="Reti",1,IF($G7="Mazticams",2,IF($G7="Vidējs",3,IF($G7="Iespējams",4,IF($G7="Gandrīz_noteikti",5,0)))))</f>
      </c>
      <c r="O7" s="46">
        <f t="shared" si="2"/>
      </c>
    </row>
    <row r="8" spans="1:15" ht="25.5" x14ac:dyDescent="0.25">
      <c r="A8" s="49">
        <f>CONCATENATE("Augsts",(SUM(COUNTIF('Pazemes sateces baseins'!$K$5:$K$27,"Augsts"),COUNTIF('Virszemes sateces baseins'!$K$5:$K$29,"Augsts"),COUNTIF('Pazemes iekārtas'!$K$6:$K$14,"Augsts"),COUNTIF('Virszemes iekārtas'!$K$6:$K$11,"Augsts"),COUNTIF($K$6:$K8,"Augsts"))))</f>
      </c>
      <c r="B8" s="49">
        <f>CONCATENATE("Ļoti augsts",(SUM(COUNTIF('Pazemes sateces baseins'!$K$5:$K$27,"Ļoti augsts"),COUNTIF('Virszemes sateces baseins'!$K$5:$K$29,"Ļoti augsts"),COUNTIF('Pazemes iekārtas'!$K$6:$K$14,"Ļoti augsts"),COUNTIF('Virszemes iekārtas'!$K$6:$K$11,"Ļoti augsts"),COUNTIF($K$6:$K8,"Ļoti augsts"))))</f>
      </c>
      <c r="C8" s="49"/>
      <c r="D8" s="90" t="s">
        <v>674</v>
      </c>
      <c r="E8" s="91" t="s">
        <v>612</v>
      </c>
      <c r="F8" s="44" t="inlineStr">
        <is>
          <t>Jā</t>
        </is>
      </c>
      <c r="G8" s="44"/>
      <c r="H8" s="44"/>
      <c r="I8" s="44"/>
      <c r="J8" s="44"/>
      <c r="K8" s="47">
        <f t="shared" ref="K8:K70" si="5">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f>
      </c>
      <c r="L8" s="46">
        <f t="shared" si="1"/>
      </c>
      <c r="M8" s="47">
        <f t="shared" si="3"/>
      </c>
      <c r="N8" s="47">
        <f t="shared" si="4"/>
      </c>
      <c r="O8" s="46">
        <f t="shared" si="2"/>
      </c>
    </row>
    <row r="9" spans="1:15" ht="38.25" x14ac:dyDescent="0.25">
      <c r="A9" s="49">
        <f>CONCATENATE("Augsts",(SUM(COUNTIF('Pazemes sateces baseins'!$K$5:$K$27,"Augsts"),COUNTIF('Virszemes sateces baseins'!$K$5:$K$29,"Augsts"),COUNTIF('Pazemes iekārtas'!$K$6:$K$14,"Augsts"),COUNTIF('Virszemes iekārtas'!$K$6:$K$11,"Augsts"),COUNTIF($K$6:$K9,"Augsts"))))</f>
      </c>
      <c r="B9" s="49">
        <f>CONCATENATE("Ļoti augsts",(SUM(COUNTIF('Pazemes sateces baseins'!$K$5:$K$27,"Ļoti augsts"),COUNTIF('Virszemes sateces baseins'!$K$5:$K$29,"Ļoti augsts"),COUNTIF('Pazemes iekārtas'!$K$6:$K$14,"Ļoti augsts"),COUNTIF('Virszemes iekārtas'!$K$6:$K$11,"Ļoti augsts"),COUNTIF($K$6:$K9,"Ļoti augsts"))))</f>
      </c>
      <c r="C9" s="49">
        <f>IF(F9="Nē","A1Nē","")</f>
      </c>
      <c r="D9" s="90" t="s">
        <v>675</v>
      </c>
      <c r="E9" s="91" t="s">
        <v>613</v>
      </c>
      <c r="F9" s="44" t="inlineStr">
        <is>
          <t>Jā</t>
        </is>
      </c>
      <c r="G9" s="44"/>
      <c r="H9" s="44"/>
      <c r="I9" s="44"/>
      <c r="J9" s="44"/>
      <c r="K9" s="47">
        <f t="shared" si="5"/>
      </c>
      <c r="L9" s="46">
        <f>IF($F9&lt;&gt;"Nē","",IF(OR($G9="",$H9=""),"Norādīt notikuma iestāšanās iespējamību un seku smagumu",IF(AND($M9&gt;=2,OR($I9="",$J9="")),"Jānorāda notikuma ilgums un ietekmēto ūdens lietotāju skaits","")))</f>
      </c>
      <c r="M9" s="47">
        <f t="shared" si="3"/>
      </c>
      <c r="N9" s="47">
        <f t="shared" si="4"/>
      </c>
      <c r="O9" s="46">
        <f t="shared" si="2"/>
      </c>
    </row>
    <row r="10" spans="1:15" ht="25.5" x14ac:dyDescent="0.25">
      <c r="A10" s="49">
        <f>CONCATENATE("Augsts",(SUM(COUNTIF('Pazemes sateces baseins'!$K$5:$K$27,"Augsts"),COUNTIF('Virszemes sateces baseins'!$K$5:$K$29,"Augsts"),COUNTIF('Pazemes iekārtas'!$K$6:$K$14,"Augsts"),COUNTIF('Virszemes iekārtas'!$K$6:$K$11,"Augsts"),COUNTIF($K$6:$K10,"Augsts"))))</f>
      </c>
      <c r="B10" s="49">
        <f>CONCATENATE("Ļoti augsts",(SUM(COUNTIF('Pazemes sateces baseins'!$K$5:$K$27,"Ļoti augsts"),COUNTIF('Virszemes sateces baseins'!$K$5:$K$29,"Ļoti augsts"),COUNTIF('Pazemes iekārtas'!$K$6:$K$14,"Ļoti augsts"),COUNTIF('Virszemes iekārtas'!$K$6:$K$11,"Ļoti augsts"),COUNTIF($K$6:$K10,"Ļoti augsts"))))</f>
      </c>
      <c r="C10" s="49">
        <f>IF(F10="Nē","A2Nē","")</f>
      </c>
      <c r="D10" s="90" t="s">
        <v>676</v>
      </c>
      <c r="E10" s="91" t="s">
        <v>614</v>
      </c>
      <c r="F10" s="44" t="inlineStr">
        <is>
          <t>Jā</t>
        </is>
      </c>
      <c r="G10" s="44"/>
      <c r="H10" s="44"/>
      <c r="I10" s="44"/>
      <c r="J10" s="44"/>
      <c r="K10" s="47">
        <f t="shared" si="5"/>
      </c>
      <c r="L10" s="46">
        <f>IF($F10&lt;&gt;"Nē","",IF(OR($G10="",$H10=""),"Norādīt notikuma iestāšanās iespējamību un seku smagumu",IF(AND($M10&gt;=2,OR($I10="",$J10="")),"Jānorāda notikuma ilgums un ietekmēto ūdens lietotāju skaits","")))</f>
      </c>
      <c r="M10" s="47">
        <f t="shared" si="3"/>
      </c>
      <c r="N10" s="47">
        <f t="shared" si="4"/>
      </c>
      <c r="O10" s="46">
        <f t="shared" si="2"/>
      </c>
    </row>
    <row r="11" spans="1:15" ht="25.5" x14ac:dyDescent="0.25">
      <c r="A11" s="49">
        <f>CONCATENATE("Augsts",(SUM(COUNTIF('Pazemes sateces baseins'!$K$5:$K$27,"Augsts"),COUNTIF('Virszemes sateces baseins'!$K$5:$K$29,"Augsts"),COUNTIF('Pazemes iekārtas'!$K$6:$K$14,"Augsts"),COUNTIF('Virszemes iekārtas'!$K$6:$K$11,"Augsts"),COUNTIF($K$6:$K11,"Augsts"))))</f>
      </c>
      <c r="B11" s="49">
        <f>CONCATENATE("Ļoti augsts",(SUM(COUNTIF('Pazemes sateces baseins'!$K$5:$K$27,"Ļoti augsts"),COUNTIF('Virszemes sateces baseins'!$K$5:$K$29,"Ļoti augsts"),COUNTIF('Pazemes iekārtas'!$K$6:$K$14,"Ļoti augsts"),COUNTIF('Virszemes iekārtas'!$K$6:$K$11,"Ļoti augsts"),COUNTIF($K$6:$K11,"Ļoti augsts"))))</f>
      </c>
      <c r="C11" s="49">
        <f>IF(F11="Nē","A3Nē","")</f>
      </c>
      <c r="D11" s="90" t="s">
        <v>677</v>
      </c>
      <c r="E11" s="91" t="s">
        <v>615</v>
      </c>
      <c r="F11" s="44" t="inlineStr">
        <is>
          <t>Jā</t>
        </is>
      </c>
      <c r="G11" s="44"/>
      <c r="H11" s="44"/>
      <c r="I11" s="44"/>
      <c r="J11" s="44"/>
      <c r="K11" s="47">
        <f t="shared" si="5"/>
      </c>
      <c r="L11" s="46">
        <f>IF($F11&lt;&gt;"Nē","",IF(OR($G11="",$H11=""),"Norādīt notikuma iestāšanās iespējamību un seku smagumu",IF(AND($M11&gt;=2,OR($I11="",$J11="")),"Jānorāda notikuma ilgums un ietekmēto ūdens lietotāju skaits","")))</f>
      </c>
      <c r="M11" s="47">
        <f t="shared" si="3"/>
      </c>
      <c r="N11" s="47">
        <f t="shared" si="4"/>
      </c>
      <c r="O11" s="46">
        <f t="shared" si="2"/>
      </c>
    </row>
    <row r="12" spans="1:15" ht="25.5" x14ac:dyDescent="0.25">
      <c r="A12" s="49">
        <f>CONCATENATE("Augsts",(SUM(COUNTIF('Pazemes sateces baseins'!$K$5:$K$27,"Augsts"),COUNTIF('Virszemes sateces baseins'!$K$5:$K$29,"Augsts"),COUNTIF('Pazemes iekārtas'!$K$6:$K$14,"Augsts"),COUNTIF('Virszemes iekārtas'!$K$6:$K$11,"Augsts"),COUNTIF($K$6:$K12,"Augsts"))))</f>
      </c>
      <c r="B12" s="49">
        <f>CONCATENATE("Ļoti augsts",(SUM(COUNTIF('Pazemes sateces baseins'!$K$5:$K$27,"Ļoti augsts"),COUNTIF('Virszemes sateces baseins'!$K$5:$K$29,"Ļoti augsts"),COUNTIF('Pazemes iekārtas'!$K$6:$K$14,"Ļoti augsts"),COUNTIF('Virszemes iekārtas'!$K$6:$K$11,"Ļoti augsts"),COUNTIF($K$6:$K12,"Ļoti augsts"))))</f>
      </c>
      <c r="C12" s="49"/>
      <c r="D12" s="90" t="s">
        <v>678</v>
      </c>
      <c r="E12" s="91" t="s">
        <v>616</v>
      </c>
      <c r="F12" s="44" t="inlineStr">
        <is>
          <t>Jā</t>
        </is>
      </c>
      <c r="G12" s="44"/>
      <c r="H12" s="44"/>
      <c r="I12" s="44"/>
      <c r="J12" s="44"/>
      <c r="K12" s="47">
        <f t="shared" si="5"/>
      </c>
      <c r="L12" s="46">
        <f t="shared" si="1"/>
      </c>
      <c r="M12" s="47">
        <f t="shared" si="3"/>
      </c>
      <c r="N12" s="47">
        <f t="shared" si="4"/>
      </c>
      <c r="O12" s="46">
        <f t="shared" si="2"/>
      </c>
    </row>
    <row r="13" spans="1:15" ht="38.25" x14ac:dyDescent="0.25">
      <c r="A13" s="49">
        <f>CONCATENATE("Augsts",(SUM(COUNTIF('Pazemes sateces baseins'!$K$5:$K$27,"Augsts"),COUNTIF('Virszemes sateces baseins'!$K$5:$K$29,"Augsts"),COUNTIF('Pazemes iekārtas'!$K$6:$K$14,"Augsts"),COUNTIF('Virszemes iekārtas'!$K$6:$K$11,"Augsts"),COUNTIF($K$6:$K13,"Augsts"))))</f>
      </c>
      <c r="B13" s="49">
        <f>CONCATENATE("Ļoti augsts",(SUM(COUNTIF('Pazemes sateces baseins'!$K$5:$K$27,"Ļoti augsts"),COUNTIF('Virszemes sateces baseins'!$K$5:$K$29,"Ļoti augsts"),COUNTIF('Pazemes iekārtas'!$K$6:$K$14,"Ļoti augsts"),COUNTIF('Virszemes iekārtas'!$K$6:$K$11,"Ļoti augsts"),COUNTIF($K$6:$K13,"Ļoti augsts"))))</f>
      </c>
      <c r="C13" s="49">
        <f>IF(F13="Nē","A4Nē","")</f>
      </c>
      <c r="D13" s="90" t="s">
        <v>679</v>
      </c>
      <c r="E13" s="91" t="s">
        <v>617</v>
      </c>
      <c r="F13" s="44" t="inlineStr">
        <is>
          <t>Jā</t>
        </is>
      </c>
      <c r="G13" s="44"/>
      <c r="H13" s="44"/>
      <c r="I13" s="44"/>
      <c r="J13" s="44"/>
      <c r="K13" s="47">
        <f t="shared" si="5"/>
      </c>
      <c r="L13" s="46">
        <f>IF($F13&lt;&gt;"Nē","",IF(OR($G13="",$H13=""),"Norādīt notikuma iestāšanās iespējamību un seku smagumu",IF(AND($M13&gt;=2,OR($I13="",$J13="")),"Jānorāda notikuma ilgums un ietekmēto ūdens lietotāju skaits","")))</f>
      </c>
      <c r="M13" s="47">
        <f t="shared" si="3"/>
      </c>
      <c r="N13" s="47">
        <f t="shared" si="4"/>
      </c>
      <c r="O13" s="46">
        <f t="shared" si="2"/>
      </c>
    </row>
    <row r="14" spans="1:15" ht="38.25" x14ac:dyDescent="0.25">
      <c r="A14" s="49">
        <f>CONCATENATE("Augsts",(SUM(COUNTIF('Pazemes sateces baseins'!$K$5:$K$27,"Augsts"),COUNTIF('Virszemes sateces baseins'!$K$5:$K$29,"Augsts"),COUNTIF('Pazemes iekārtas'!$K$6:$K$14,"Augsts"),COUNTIF('Virszemes iekārtas'!$K$6:$K$11,"Augsts"),COUNTIF($K$6:$K14,"Augsts"))))</f>
      </c>
      <c r="B14" s="49">
        <f>CONCATENATE("Ļoti augsts",(SUM(COUNTIF('Pazemes sateces baseins'!$K$5:$K$27,"Ļoti augsts"),COUNTIF('Virszemes sateces baseins'!$K$5:$K$29,"Ļoti augsts"),COUNTIF('Pazemes iekārtas'!$K$6:$K$14,"Ļoti augsts"),COUNTIF('Virszemes iekārtas'!$K$6:$K$11,"Ļoti augsts"),COUNTIF($K$6:$K14,"Ļoti augsts"))))</f>
      </c>
      <c r="C14" s="49"/>
      <c r="D14" s="90" t="s">
        <v>680</v>
      </c>
      <c r="E14" s="91" t="s">
        <v>1011</v>
      </c>
      <c r="F14" s="44" t="inlineStr">
        <is>
          <t>Jā</t>
        </is>
      </c>
      <c r="G14" s="44"/>
      <c r="H14" s="44"/>
      <c r="I14" s="44"/>
      <c r="J14" s="44"/>
      <c r="K14" s="47">
        <f t="shared" si="5"/>
      </c>
      <c r="L14" s="46">
        <f t="shared" si="1"/>
      </c>
      <c r="M14" s="47">
        <f t="shared" si="3"/>
      </c>
      <c r="N14" s="47">
        <f t="shared" si="4"/>
      </c>
      <c r="O14" s="46">
        <f t="shared" si="2"/>
      </c>
    </row>
    <row r="15" spans="1:15" ht="51" x14ac:dyDescent="0.25">
      <c r="A15" s="49">
        <f>CONCATENATE("Augsts",(SUM(COUNTIF('Pazemes sateces baseins'!$K$5:$K$27,"Augsts"),COUNTIF('Virszemes sateces baseins'!$K$5:$K$29,"Augsts"),COUNTIF('Pazemes iekārtas'!$K$6:$K$14,"Augsts"),COUNTIF('Virszemes iekārtas'!$K$6:$K$11,"Augsts"),COUNTIF($K$6:$K15,"Augsts"))))</f>
      </c>
      <c r="B15" s="49">
        <f>CONCATENATE("Ļoti augsts",(SUM(COUNTIF('Pazemes sateces baseins'!$K$5:$K$27,"Ļoti augsts"),COUNTIF('Virszemes sateces baseins'!$K$5:$K$29,"Ļoti augsts"),COUNTIF('Pazemes iekārtas'!$K$6:$K$14,"Ļoti augsts"),COUNTIF('Virszemes iekārtas'!$K$6:$K$11,"Ļoti augsts"),COUNTIF($K$6:$K15,"Ļoti augsts"))))</f>
      </c>
      <c r="C15" s="49"/>
      <c r="D15" s="90" t="s">
        <v>681</v>
      </c>
      <c r="E15" s="91" t="s">
        <v>618</v>
      </c>
      <c r="F15" s="44" t="inlineStr">
        <is>
          <t>Jā</t>
        </is>
      </c>
      <c r="G15" s="44"/>
      <c r="H15" s="44"/>
      <c r="I15" s="44"/>
      <c r="J15" s="44"/>
      <c r="K15" s="47">
        <f t="shared" si="5"/>
      </c>
      <c r="L15" s="46">
        <f t="shared" si="1"/>
      </c>
      <c r="M15" s="47">
        <f t="shared" si="3"/>
      </c>
      <c r="N15" s="47">
        <f t="shared" si="4"/>
      </c>
      <c r="O15" s="46">
        <f t="shared" si="2"/>
      </c>
    </row>
    <row r="16" spans="1:15" ht="38.25" x14ac:dyDescent="0.25">
      <c r="A16" s="49">
        <f>CONCATENATE("Augsts",(SUM(COUNTIF('Pazemes sateces baseins'!$K$5:$K$27,"Augsts"),COUNTIF('Virszemes sateces baseins'!$K$5:$K$29,"Augsts"),COUNTIF('Pazemes iekārtas'!$K$6:$K$14,"Augsts"),COUNTIF('Virszemes iekārtas'!$K$6:$K$11,"Augsts"),COUNTIF($K$6:$K16,"Augsts"))))</f>
      </c>
      <c r="B16" s="49">
        <f>CONCATENATE("Ļoti augsts",(SUM(COUNTIF('Pazemes sateces baseins'!$K$5:$K$27,"Ļoti augsts"),COUNTIF('Virszemes sateces baseins'!$K$5:$K$29,"Ļoti augsts"),COUNTIF('Pazemes iekārtas'!$K$6:$K$14,"Ļoti augsts"),COUNTIF('Virszemes iekārtas'!$K$6:$K$11,"Ļoti augsts"),COUNTIF($K$6:$K16,"Ļoti augsts"))))</f>
      </c>
      <c r="C16" s="49"/>
      <c r="D16" s="90" t="s">
        <v>682</v>
      </c>
      <c r="E16" s="91" t="s">
        <v>619</v>
      </c>
      <c r="F16" s="44" t="inlineStr">
        <is>
          <t>Jā</t>
        </is>
      </c>
      <c r="G16" s="44"/>
      <c r="H16" s="44"/>
      <c r="I16" s="44"/>
      <c r="J16" s="44"/>
      <c r="K16" s="47">
        <f t="shared" si="5"/>
      </c>
      <c r="L16" s="46">
        <f t="shared" si="1"/>
      </c>
      <c r="M16" s="47">
        <f t="shared" si="3"/>
      </c>
      <c r="N16" s="47">
        <f t="shared" si="4"/>
      </c>
      <c r="O16" s="46">
        <f t="shared" si="2"/>
      </c>
    </row>
    <row r="17" spans="1:15" ht="38.25" x14ac:dyDescent="0.25">
      <c r="A17" s="49">
        <f>CONCATENATE("Augsts",(SUM(COUNTIF('Pazemes sateces baseins'!$K$5:$K$27,"Augsts"),COUNTIF('Virszemes sateces baseins'!$K$5:$K$29,"Augsts"),COUNTIF('Pazemes iekārtas'!$K$6:$K$14,"Augsts"),COUNTIF('Virszemes iekārtas'!$K$6:$K$11,"Augsts"),COUNTIF($K$6:$K17,"Augsts"))))</f>
      </c>
      <c r="B17" s="49">
        <f>CONCATENATE("Ļoti augsts",(SUM(COUNTIF('Pazemes sateces baseins'!$K$5:$K$27,"Ļoti augsts"),COUNTIF('Virszemes sateces baseins'!$K$5:$K$29,"Ļoti augsts"),COUNTIF('Pazemes iekārtas'!$K$6:$K$14,"Ļoti augsts"),COUNTIF('Virszemes iekārtas'!$K$6:$K$11,"Ļoti augsts"),COUNTIF($K$6:$K17,"Ļoti augsts"))))</f>
      </c>
      <c r="C17" s="49"/>
      <c r="D17" s="90" t="s">
        <v>683</v>
      </c>
      <c r="E17" s="91" t="s">
        <v>620</v>
      </c>
      <c r="F17" s="44" t="inlineStr">
        <is>
          <t>Jā</t>
        </is>
      </c>
      <c r="G17" s="44"/>
      <c r="H17" s="44"/>
      <c r="I17" s="44"/>
      <c r="J17" s="44"/>
      <c r="K17" s="47">
        <f t="shared" si="5"/>
      </c>
      <c r="L17" s="46">
        <f t="shared" si="1"/>
      </c>
      <c r="M17" s="47">
        <f t="shared" si="3"/>
      </c>
      <c r="N17" s="47">
        <f t="shared" si="4"/>
      </c>
      <c r="O17" s="46">
        <f t="shared" si="2"/>
      </c>
    </row>
    <row r="18" spans="1:15" ht="38.25" x14ac:dyDescent="0.25">
      <c r="A18" s="49">
        <f>CONCATENATE("Augsts",(SUM(COUNTIF('Pazemes sateces baseins'!$K$5:$K$27,"Augsts"),COUNTIF('Virszemes sateces baseins'!$K$5:$K$29,"Augsts"),COUNTIF('Pazemes iekārtas'!$K$6:$K$14,"Augsts"),COUNTIF('Virszemes iekārtas'!$K$6:$K$11,"Augsts"),COUNTIF($K$6:$K18,"Augsts"))))</f>
      </c>
      <c r="B18" s="49">
        <f>CONCATENATE("Ļoti augsts",(SUM(COUNTIF('Pazemes sateces baseins'!$K$5:$K$27,"Ļoti augsts"),COUNTIF('Virszemes sateces baseins'!$K$5:$K$29,"Ļoti augsts"),COUNTIF('Pazemes iekārtas'!$K$6:$K$14,"Ļoti augsts"),COUNTIF('Virszemes iekārtas'!$K$6:$K$11,"Ļoti augsts"),COUNTIF($K$6:$K18,"Ļoti augsts"))))</f>
      </c>
      <c r="C18" s="49"/>
      <c r="D18" s="90" t="s">
        <v>684</v>
      </c>
      <c r="E18" s="91" t="s">
        <v>621</v>
      </c>
      <c r="F18" s="44" t="inlineStr">
        <is>
          <t>Jā</t>
        </is>
      </c>
      <c r="G18" s="44"/>
      <c r="H18" s="44"/>
      <c r="I18" s="44"/>
      <c r="J18" s="44"/>
      <c r="K18" s="47">
        <f t="shared" si="5"/>
      </c>
      <c r="L18" s="46">
        <f t="shared" si="1"/>
      </c>
      <c r="M18" s="47">
        <f t="shared" si="3"/>
      </c>
      <c r="N18" s="47">
        <f t="shared" si="4"/>
      </c>
      <c r="O18" s="46">
        <f t="shared" si="2"/>
      </c>
    </row>
    <row r="19" spans="1:15" ht="38.25" x14ac:dyDescent="0.25">
      <c r="A19" s="49">
        <f>CONCATENATE("Augsts",(SUM(COUNTIF('Pazemes sateces baseins'!$K$5:$K$27,"Augsts"),COUNTIF('Virszemes sateces baseins'!$K$5:$K$29,"Augsts"),COUNTIF('Pazemes iekārtas'!$K$6:$K$14,"Augsts"),COUNTIF('Virszemes iekārtas'!$K$6:$K$11,"Augsts"),COUNTIF($K$6:$K19,"Augsts"))))</f>
      </c>
      <c r="B19" s="49">
        <f>CONCATENATE("Ļoti augsts",(SUM(COUNTIF('Pazemes sateces baseins'!$K$5:$K$27,"Ļoti augsts"),COUNTIF('Virszemes sateces baseins'!$K$5:$K$29,"Ļoti augsts"),COUNTIF('Pazemes iekārtas'!$K$6:$K$14,"Ļoti augsts"),COUNTIF('Virszemes iekārtas'!$K$6:$K$11,"Ļoti augsts"),COUNTIF($K$6:$K19,"Ļoti augsts"))))</f>
      </c>
      <c r="C19" s="49"/>
      <c r="D19" s="90" t="s">
        <v>685</v>
      </c>
      <c r="E19" s="91" t="s">
        <v>622</v>
      </c>
      <c r="F19" s="44" t="inlineStr">
        <is>
          <t>Jā</t>
        </is>
      </c>
      <c r="G19" s="44"/>
      <c r="H19" s="44"/>
      <c r="I19" s="44"/>
      <c r="J19" s="44"/>
      <c r="K19" s="47">
        <f t="shared" si="5"/>
      </c>
      <c r="L19" s="46">
        <f t="shared" si="1"/>
      </c>
      <c r="M19" s="47">
        <f t="shared" si="3"/>
      </c>
      <c r="N19" s="47">
        <f t="shared" si="4"/>
      </c>
      <c r="O19" s="46">
        <f t="shared" si="2"/>
      </c>
    </row>
    <row r="20" spans="1:15" ht="38.25" x14ac:dyDescent="0.25">
      <c r="A20" s="49">
        <f>CONCATENATE("Augsts",(SUM(COUNTIF('Pazemes sateces baseins'!$K$5:$K$27,"Augsts"),COUNTIF('Virszemes sateces baseins'!$K$5:$K$29,"Augsts"),COUNTIF('Pazemes iekārtas'!$K$6:$K$14,"Augsts"),COUNTIF('Virszemes iekārtas'!$K$6:$K$11,"Augsts"),COUNTIF($K$6:$K20,"Augsts"))))</f>
      </c>
      <c r="B20" s="49">
        <f>CONCATENATE("Ļoti augsts",(SUM(COUNTIF('Pazemes sateces baseins'!$K$5:$K$27,"Ļoti augsts"),COUNTIF('Virszemes sateces baseins'!$K$5:$K$29,"Ļoti augsts"),COUNTIF('Pazemes iekārtas'!$K$6:$K$14,"Ļoti augsts"),COUNTIF('Virszemes iekārtas'!$K$6:$K$11,"Ļoti augsts"),COUNTIF($K$6:$K20,"Ļoti augsts"))))</f>
      </c>
      <c r="C20" s="49"/>
      <c r="D20" s="90" t="s">
        <v>686</v>
      </c>
      <c r="E20" s="91" t="s">
        <v>623</v>
      </c>
      <c r="F20" s="44" t="inlineStr">
        <is>
          <t>Jā</t>
        </is>
      </c>
      <c r="G20" s="44"/>
      <c r="H20" s="44"/>
      <c r="I20" s="44"/>
      <c r="J20" s="44"/>
      <c r="K20" s="47">
        <f t="shared" si="5"/>
      </c>
      <c r="L20" s="46">
        <f t="shared" si="1"/>
      </c>
      <c r="M20" s="47">
        <f t="shared" si="3"/>
      </c>
      <c r="N20" s="47">
        <f t="shared" si="4"/>
      </c>
      <c r="O20" s="46">
        <f t="shared" si="2"/>
      </c>
    </row>
    <row r="21" spans="1:15" ht="63.75" x14ac:dyDescent="0.25">
      <c r="A21" s="49">
        <f>CONCATENATE("Augsts",(SUM(COUNTIF('Pazemes sateces baseins'!$K$5:$K$27,"Augsts"),COUNTIF('Virszemes sateces baseins'!$K$5:$K$29,"Augsts"),COUNTIF('Pazemes iekārtas'!$K$6:$K$14,"Augsts"),COUNTIF('Virszemes iekārtas'!$K$6:$K$11,"Augsts"),COUNTIF($K$6:$K21,"Augsts"))))</f>
      </c>
      <c r="B21" s="49">
        <f>CONCATENATE("Ļoti augsts",(SUM(COUNTIF('Pazemes sateces baseins'!$K$5:$K$27,"Ļoti augsts"),COUNTIF('Virszemes sateces baseins'!$K$5:$K$29,"Ļoti augsts"),COUNTIF('Pazemes iekārtas'!$K$6:$K$14,"Ļoti augsts"),COUNTIF('Virszemes iekārtas'!$K$6:$K$11,"Ļoti augsts"),COUNTIF($K$6:$K21,"Ļoti augsts"))))</f>
      </c>
      <c r="C21" s="49"/>
      <c r="D21" s="90" t="s">
        <v>687</v>
      </c>
      <c r="E21" s="91" t="s">
        <v>624</v>
      </c>
      <c r="F21" s="44" t="inlineStr">
        <is>
          <t>Nē</t>
        </is>
      </c>
      <c r="G21" s="44"/>
      <c r="H21" s="44"/>
      <c r="I21" s="44"/>
      <c r="J21" s="44"/>
      <c r="K21" s="47">
        <f>IF(AND($N21=5,$M21=1),"Vidējs",IF(AND($N21=4,$M21=1),"Vidējs",IF(AND($N21=4,$M21=2),"Vidējs",IF(AND($N21=3,$M21=2),"Vidējs",IF(AND($N21=2,$M21=3),"Vidējs",IF(AND($N21=1,$M21=3),"Vidējs",IF(AND($N21=1,$M21=4),"Vidējs",IF(AND($N21=5,$M21=2),"Augsts",IF(AND($N21=4,$M21=3),"Augsts",IF(AND($N21=3,$M21=3),"Augsts",IF(AND($N21=3,$M21=4),"Augsts",IF(AND($N21=2,$M21=4),"Augsts",IF(AND($N21=1,$M21=5),"Augsts",IF(AND($N21=5,$M21=3),"Ļoti augsts",IF(AND($N21=5,$M21=4),"Ļoti augsts",IF(AND($N21=5,$M21=5),"Ļoti augsts",IF(AND($N21=4,$M21=4),"Ļoti augsts",IF(AND($N21=4,$M21=5),"Ļoti augsts",IF(AND($N21=3,$M21=5),"Ļoti augsts",IF(AND($N21=2,$M21=5),"Ļoti augsts",IF(AND($N21=3,$M21=1),"Zems",IF(AND($N21=2,$M21=1),"Zems",IF(AND($N21=2,$M21=2),"Zems",IF(AND($N21=1,$M21=1),"Zems",IF(AND($N21=1,$M21=2),"Zems",IF(F21="Nav zināms/jāapstiprina vēlāk","Ļoti augsts",IF(F21="Jā","Ļoti augsts","")))))))))))))))))))))))))))</f>
      </c>
      <c r="L21" s="46">
        <f>IF($F21&lt;&gt;"Jā","",IF(OR($G21="",$H21=""),"Norādīt notikuma iestāšanās iespējamību un seku smagumu",IF(AND($M21&gt;=2,OR($I21="",$J21="")),"Jānorāda notikuma ilgums un ietekmēto ūdens lietotāju skaits","")))</f>
      </c>
      <c r="M21" s="47">
        <f t="shared" si="3"/>
      </c>
      <c r="N21" s="47">
        <f t="shared" si="4"/>
      </c>
      <c r="O21" s="46">
        <f t="shared" si="2"/>
      </c>
    </row>
    <row r="22" spans="1:15" ht="38.25" x14ac:dyDescent="0.25">
      <c r="A22" s="49">
        <f>CONCATENATE("Augsts",(SUM(COUNTIF('Pazemes sateces baseins'!$K$5:$K$27,"Augsts"),COUNTIF('Virszemes sateces baseins'!$K$5:$K$29,"Augsts"),COUNTIF('Pazemes iekārtas'!$K$6:$K$14,"Augsts"),COUNTIF('Virszemes iekārtas'!$K$6:$K$11,"Augsts"),COUNTIF($K$6:$K22,"Augsts"))))</f>
      </c>
      <c r="B22" s="49">
        <f>CONCATENATE("Ļoti augsts",(SUM(COUNTIF('Pazemes sateces baseins'!$K$5:$K$27,"Ļoti augsts"),COUNTIF('Virszemes sateces baseins'!$K$5:$K$29,"Ļoti augsts"),COUNTIF('Pazemes iekārtas'!$K$6:$K$14,"Ļoti augsts"),COUNTIF('Virszemes iekārtas'!$K$6:$K$11,"Ļoti augsts"),COUNTIF($K$6:$K22,"Ļoti augsts"))))</f>
      </c>
      <c r="C22" s="49"/>
      <c r="D22" s="90" t="s">
        <v>688</v>
      </c>
      <c r="E22" s="91" t="s">
        <v>625</v>
      </c>
      <c r="F22" s="44" t="inlineStr">
        <is>
          <t>Jā</t>
        </is>
      </c>
      <c r="G22" s="44"/>
      <c r="H22" s="44"/>
      <c r="I22" s="44"/>
      <c r="J22" s="44"/>
      <c r="K22" s="47">
        <f t="shared" si="5"/>
      </c>
      <c r="L22" s="46">
        <f t="shared" si="1"/>
      </c>
      <c r="M22" s="47">
        <f t="shared" si="3"/>
      </c>
      <c r="N22" s="47">
        <f t="shared" si="4"/>
      </c>
      <c r="O22" s="46">
        <f t="shared" si="2"/>
      </c>
    </row>
    <row r="23" spans="1:15" ht="38.25" x14ac:dyDescent="0.25">
      <c r="A23" s="49">
        <f>CONCATENATE("Augsts",(SUM(COUNTIF('Pazemes sateces baseins'!$K$5:$K$27,"Augsts"),COUNTIF('Virszemes sateces baseins'!$K$5:$K$29,"Augsts"),COUNTIF('Pazemes iekārtas'!$K$6:$K$14,"Augsts"),COUNTIF('Virszemes iekārtas'!$K$6:$K$11,"Augsts"),COUNTIF($K$6:$K23,"Augsts"))))</f>
      </c>
      <c r="B23" s="49">
        <f>CONCATENATE("Ļoti augsts",(SUM(COUNTIF('Pazemes sateces baseins'!$K$5:$K$27,"Ļoti augsts"),COUNTIF('Virszemes sateces baseins'!$K$5:$K$29,"Ļoti augsts"),COUNTIF('Pazemes iekārtas'!$K$6:$K$14,"Ļoti augsts"),COUNTIF('Virszemes iekārtas'!$K$6:$K$11,"Ļoti augsts"),COUNTIF($K$6:$K23,"Ļoti augsts"))))</f>
      </c>
      <c r="C23" s="49"/>
      <c r="D23" s="90" t="s">
        <v>689</v>
      </c>
      <c r="E23" s="91" t="s">
        <v>626</v>
      </c>
      <c r="F23" s="44" t="inlineStr">
        <is>
          <t>Jā</t>
        </is>
      </c>
      <c r="G23" s="44"/>
      <c r="H23" s="44"/>
      <c r="I23" s="44"/>
      <c r="J23" s="44"/>
      <c r="K23" s="47">
        <f t="shared" si="5"/>
      </c>
      <c r="L23" s="46">
        <f t="shared" si="1"/>
      </c>
      <c r="M23" s="47">
        <f t="shared" si="3"/>
      </c>
      <c r="N23" s="47">
        <f t="shared" si="4"/>
      </c>
      <c r="O23" s="46">
        <f t="shared" si="2"/>
      </c>
    </row>
    <row r="24" spans="1:15" ht="25.5" x14ac:dyDescent="0.25">
      <c r="A24" s="49">
        <f>CONCATENATE("Augsts",(SUM(COUNTIF('Pazemes sateces baseins'!$K$5:$K$27,"Augsts"),COUNTIF('Virszemes sateces baseins'!$K$5:$K$29,"Augsts"),COUNTIF('Pazemes iekārtas'!$K$6:$K$14,"Augsts"),COUNTIF('Virszemes iekārtas'!$K$6:$K$11,"Augsts"),COUNTIF($K$6:$K24,"Augsts"))))</f>
      </c>
      <c r="B24" s="49">
        <f>CONCATENATE("Ļoti augsts",(SUM(COUNTIF('Pazemes sateces baseins'!$K$5:$K$27,"Ļoti augsts"),COUNTIF('Virszemes sateces baseins'!$K$5:$K$29,"Ļoti augsts"),COUNTIF('Pazemes iekārtas'!$K$6:$K$14,"Ļoti augsts"),COUNTIF('Virszemes iekārtas'!$K$6:$K$11,"Ļoti augsts"),COUNTIF($K$6:$K24,"Ļoti augsts"))))</f>
      </c>
      <c r="C24" s="49">
        <f>IF(F24="Nē","A5Nē","")</f>
      </c>
      <c r="D24" s="90" t="s">
        <v>690</v>
      </c>
      <c r="E24" s="91" t="s">
        <v>627</v>
      </c>
      <c r="F24" s="44" t="inlineStr">
        <is>
          <t>Jā</t>
        </is>
      </c>
      <c r="G24" s="44"/>
      <c r="H24" s="44"/>
      <c r="I24" s="44"/>
      <c r="J24" s="44"/>
      <c r="K24" s="47">
        <f t="shared" si="5"/>
      </c>
      <c r="L24" s="46">
        <f>IF($F24&lt;&gt;"Nē","",IF(OR($G24="",$H24=""),"Norādīt notikuma iestāšanās iespējamību un seku smagumu",IF(AND($M24&gt;=2,OR($I24="",$J24="")),"Jānorāda notikuma ilgums un ietekmēto ūdens lietotāju skaits","")))</f>
      </c>
      <c r="M24" s="47">
        <f t="shared" si="3"/>
      </c>
      <c r="N24" s="47">
        <f t="shared" si="4"/>
      </c>
      <c r="O24" s="46">
        <f t="shared" si="2"/>
      </c>
    </row>
    <row r="25" spans="1:15" ht="55.5" customHeight="1" x14ac:dyDescent="0.25">
      <c r="A25" s="49">
        <f>CONCATENATE("Augsts",(SUM(COUNTIF('Pazemes sateces baseins'!$K$5:$K$27,"Augsts"),COUNTIF('Virszemes sateces baseins'!$K$5:$K$29,"Augsts"),COUNTIF('Pazemes iekārtas'!$K$6:$K$14,"Augsts"),COUNTIF('Virszemes iekārtas'!$K$6:$K$11,"Augsts"),COUNTIF($K$6:$K25,"Augsts"))))</f>
      </c>
      <c r="B25" s="49">
        <f>CONCATENATE("Ļoti augsts",(SUM(COUNTIF('Pazemes sateces baseins'!$K$5:$K$27,"Ļoti augsts"),COUNTIF('Virszemes sateces baseins'!$K$5:$K$29,"Ļoti augsts"),COUNTIF('Pazemes iekārtas'!$K$6:$K$14,"Ļoti augsts"),COUNTIF('Virszemes iekārtas'!$K$6:$K$11,"Ļoti augsts"),COUNTIF($K$6:$K25,"Ļoti augsts"))))</f>
      </c>
      <c r="C25" s="49"/>
      <c r="D25" s="90" t="s">
        <v>691</v>
      </c>
      <c r="E25" s="91" t="s">
        <v>628</v>
      </c>
      <c r="F25" s="44" t="inlineStr">
        <is>
          <t>Jā</t>
        </is>
      </c>
      <c r="G25" s="44"/>
      <c r="H25" s="44"/>
      <c r="I25" s="44"/>
      <c r="J25" s="44"/>
      <c r="K25" s="47">
        <f t="shared" si="5"/>
      </c>
      <c r="L25" s="46">
        <f t="shared" si="1"/>
      </c>
      <c r="M25" s="47">
        <f t="shared" si="3"/>
      </c>
      <c r="N25" s="47">
        <f t="shared" si="4"/>
      </c>
      <c r="O25" s="46">
        <f t="shared" si="2"/>
      </c>
    </row>
    <row r="26" spans="1:15" x14ac:dyDescent="0.25">
      <c r="A26" s="49">
        <f>CONCATENATE("Augsts",(SUM(COUNTIF('Pazemes sateces baseins'!$K$5:$K$27,"Augsts"),COUNTIF('Virszemes sateces baseins'!$K$5:$K$29,"Augsts"),COUNTIF('Pazemes iekārtas'!$K$6:$K$14,"Augsts"),COUNTIF('Virszemes iekārtas'!$K$6:$K$11,"Augsts"),COUNTIF($K$6:$K26,"Augsts"))))</f>
      </c>
      <c r="B26" s="49">
        <f>CONCATENATE("Ļoti augsts",(SUM(COUNTIF('Pazemes sateces baseins'!$K$5:$K$27,"Ļoti augsts"),COUNTIF('Virszemes sateces baseins'!$K$5:$K$29,"Ļoti augsts"),COUNTIF('Pazemes iekārtas'!$K$6:$K$14,"Ļoti augsts"),COUNTIF('Virszemes iekārtas'!$K$6:$K$11,"Ļoti augsts"),COUNTIF($K$6:$K26,"Ļoti augsts"))))</f>
      </c>
      <c r="C26" s="49">
        <f>IF(F26="Nē","A6Nē","")</f>
      </c>
      <c r="D26" s="90" t="s">
        <v>692</v>
      </c>
      <c r="E26" s="91" t="s">
        <v>629</v>
      </c>
      <c r="F26" s="44" t="inlineStr">
        <is>
          <t>Jā</t>
        </is>
      </c>
      <c r="G26" s="44"/>
      <c r="H26" s="44"/>
      <c r="I26" s="44"/>
      <c r="J26" s="44"/>
      <c r="K26" s="47">
        <f t="shared" si="5"/>
      </c>
      <c r="L26" s="46">
        <f>IF($F26&lt;&gt;"Nē","",IF(OR($G26="",$H26=""),"Norādīt notikuma iestāšanās iespējamību un seku smagumu",IF(AND($M26&gt;=2,OR($I26="",$J26="")),"Jānorāda notikuma ilgums un ietekmēto ūdens lietotāju skaits","")))</f>
      </c>
      <c r="M26" s="47">
        <f t="shared" si="3"/>
      </c>
      <c r="N26" s="47">
        <f t="shared" si="4"/>
      </c>
      <c r="O26" s="46">
        <f t="shared" si="2"/>
      </c>
    </row>
    <row r="27" spans="1:15" ht="38.25" x14ac:dyDescent="0.25">
      <c r="A27" s="49">
        <f>CONCATENATE("Augsts",(SUM(COUNTIF('Pazemes sateces baseins'!$K$5:$K$27,"Augsts"),COUNTIF('Virszemes sateces baseins'!$K$5:$K$29,"Augsts"),COUNTIF('Pazemes iekārtas'!$K$6:$K$14,"Augsts"),COUNTIF('Virszemes iekārtas'!$K$6:$K$11,"Augsts"),COUNTIF($K$6:$K27,"Augsts"))))</f>
      </c>
      <c r="B27" s="49">
        <f>CONCATENATE("Ļoti augsts",(SUM(COUNTIF('Pazemes sateces baseins'!$K$5:$K$27,"Ļoti augsts"),COUNTIF('Virszemes sateces baseins'!$K$5:$K$29,"Ļoti augsts"),COUNTIF('Pazemes iekārtas'!$K$6:$K$14,"Ļoti augsts"),COUNTIF('Virszemes iekārtas'!$K$6:$K$11,"Ļoti augsts"),COUNTIF($K$6:$K27,"Ļoti augsts"))))</f>
      </c>
      <c r="C27" s="49">
        <f>IF($F27="Nē","A1Nē","")</f>
      </c>
      <c r="D27" s="90" t="s">
        <v>693</v>
      </c>
      <c r="E27" s="91" t="s">
        <v>1012</v>
      </c>
      <c r="F27" s="44" t="inlineStr">
        <is>
          <t>Nav zināms/jāapstiprina vēlāk</t>
        </is>
      </c>
      <c r="G27" s="44"/>
      <c r="H27" s="44"/>
      <c r="I27" s="44"/>
      <c r="J27" s="44"/>
      <c r="K27" s="47">
        <f>IF(AND($N27=5,$M27=1),"Vidējs",IF(AND($N27=4,$M27=1),"Vidējs",IF(AND($N27=4,$M27=2),"Vidējs",IF(AND($N27=3,$M27=2),"Vidējs",IF(AND($N27=2,$M27=3),"Vidējs",IF(AND($N27=1,$M27=3),"Vidējs",IF(AND($N27=1,$M27=4),"Vidējs",IF(AND($N27=5,$M27=2),"Augsts",IF(AND($N27=4,$M27=3),"Augsts",IF(AND($N27=3,$M27=3),"Augsts",IF(AND($N27=3,$M27=4),"Augsts",IF(AND($N27=2,$M27=4),"Augsts",IF(AND($N27=1,$M27=5),"Augsts",IF(AND($N27=5,$M27=3),"Ļoti augsts",IF(AND($N27=5,$M27=4),"Ļoti augsts",IF(AND($N27=5,$M27=5),"Ļoti augsts",IF(AND($N27=4,$M27=4),"Ļoti augsts",IF(AND($N27=4,$M27=5),"Ļoti augsts",IF(AND($N27=3,$M27=5),"Ļoti augsts",IF(AND($N27=2,$M27=5),"Ļoti augsts",IF(AND($N27=3,$M27=1),"Zems",IF(AND($N27=2,$M27=1),"Zems",IF(AND($N27=2,$M27=2),"Zems",IF(AND($N27=1,$M27=1),"Zems",IF(AND($N27=1,$M27=2),"Zems",IF(F27="Nav zināms/jāapstiprina vēlāk","Ļoti augsts",IF(F27="Nē","Ļoti augsts","")))))))))))))))))))))))))))</f>
      </c>
      <c r="L27" s="46">
        <f>IF($F27&lt;&gt;"Nē","",IF(OR($G27="",$H27=""),"Norādīt notikuma iestāšanās iespējamību un seku smagumu",IF(AND($M27&gt;=2,OR($I27="",$J27="")),"Jānorāda notikuma ilgums un ietekmēto ūdens lietotāju skaits","")))</f>
      </c>
      <c r="M27" s="47">
        <f t="shared" si="3"/>
      </c>
      <c r="N27" s="47">
        <f t="shared" si="4"/>
      </c>
      <c r="O27" s="46">
        <f t="shared" si="2"/>
      </c>
    </row>
    <row r="28" spans="1:15" ht="25.5" x14ac:dyDescent="0.25">
      <c r="A28" s="49">
        <f>CONCATENATE("Augsts",(SUM(COUNTIF('Pazemes sateces baseins'!$K$5:$K$27,"Augsts"),COUNTIF('Virszemes sateces baseins'!$K$5:$K$29,"Augsts"),COUNTIF('Pazemes iekārtas'!$K$6:$K$14,"Augsts"),COUNTIF('Virszemes iekārtas'!$K$6:$K$11,"Augsts"),COUNTIF($K$6:$K28,"Augsts"))))</f>
      </c>
      <c r="B28" s="49">
        <f>CONCATENATE("Ļoti augsts",(SUM(COUNTIF('Pazemes sateces baseins'!$K$5:$K$27,"Ļoti augsts"),COUNTIF('Virszemes sateces baseins'!$K$5:$K$29,"Ļoti augsts"),COUNTIF('Pazemes iekārtas'!$K$6:$K$14,"Ļoti augsts"),COUNTIF('Virszemes iekārtas'!$K$6:$K$11,"Ļoti augsts"),COUNTIF($K$6:$K28,"Ļoti augsts"))))</f>
      </c>
      <c r="C28" s="49"/>
      <c r="D28" s="90" t="s">
        <v>694</v>
      </c>
      <c r="E28" s="91" t="s">
        <v>630</v>
      </c>
      <c r="F28" s="44" t="inlineStr">
        <is>
          <t>Nē</t>
        </is>
      </c>
      <c r="G28" s="44" t="inlineStr">
        <is>
          <t>Reti</t>
        </is>
      </c>
      <c r="H28" s="44" t="inlineStr">
        <is>
          <t>Liela ietekme uz regulējošām prasībām</t>
        </is>
      </c>
      <c r="I28" s="44" t="inlineStr">
        <is>
          <t>0-6 stundas</t>
        </is>
      </c>
      <c r="J28" s="44" t="inlineStr">
        <is>
          <t>100-1 000</t>
        </is>
      </c>
      <c r="K28" s="47">
        <f>IF(AND($N28=5,$M28=1),"Vidējs",IF(AND($N28=4,$M28=1),"Vidējs",IF(AND($N28=4,$M28=2),"Vidējs",IF(AND($N28=3,$M28=2),"Vidējs",IF(AND($N28=2,$M28=3),"Vidējs",IF(AND($N28=1,$M28=3),"Vidējs",IF(AND($N28=1,$M28=4),"Vidējs",IF(AND($N28=5,$M28=2),"Augsts",IF(AND($N28=4,$M28=3),"Augsts",IF(AND($N28=3,$M28=3),"Augsts",IF(AND($N28=3,$M28=4),"Augsts",IF(AND($N28=2,$M28=4),"Augsts",IF(AND($N28=1,$M28=5),"Augsts",IF(AND($N28=5,$M28=3),"Ļoti augsts",IF(AND($N28=5,$M28=4),"Ļoti augsts",IF(AND($N28=5,$M28=5),"Ļoti augsts",IF(AND($N28=4,$M28=4),"Ļoti augsts",IF(AND($N28=4,$M28=5),"Ļoti augsts",IF(AND($N28=3,$M28=5),"Ļoti augsts",IF(AND($N28=2,$M28=5),"Ļoti augsts",IF(AND($N28=3,$M28=1),"Zems",IF(AND($N28=2,$M28=1),"Zems",IF(AND($N28=2,$M28=2),"Zems",IF(AND($N28=1,$M28=1),"Zems",IF(AND($N28=1,$M28=2),"Zems",IF(F28="Nav zināms/jāapstiprina vēlāk","Ļoti augsts",IF(F28="Nē","Ļoti augsts","")))))))))))))))))))))))))))</f>
      </c>
      <c r="L28" s="46">
        <f>IF($F28&lt;&gt;"Jā","",IF(OR($G28="",$H28=""),"Norādīt notikuma iestāšanās iespējamību un seku smagumu",IF(AND($M28&gt;=2,OR($I28="",$J28="")),"Jānorāda notikuma ilgums un ietekmēto ūdens lietotāju skaits","")))</f>
      </c>
      <c r="M28" s="47">
        <f t="shared" si="3"/>
      </c>
      <c r="N28" s="47">
        <f t="shared" si="4"/>
      </c>
      <c r="O28" s="46">
        <f t="shared" si="2"/>
      </c>
    </row>
    <row r="29" spans="1:15" ht="51" x14ac:dyDescent="0.25">
      <c r="A29" s="49">
        <f>CONCATENATE("Augsts",(SUM(COUNTIF('Pazemes sateces baseins'!$K$5:$K$27,"Augsts"),COUNTIF('Virszemes sateces baseins'!$K$5:$K$29,"Augsts"),COUNTIF('Pazemes iekārtas'!$K$6:$K$14,"Augsts"),COUNTIF('Virszemes iekārtas'!$K$6:$K$11,"Augsts"),COUNTIF($K$6:$K29,"Augsts"))))</f>
      </c>
      <c r="B29" s="49">
        <f>CONCATENATE("Ļoti augsts",(SUM(COUNTIF('Pazemes sateces baseins'!$K$5:$K$27,"Ļoti augsts"),COUNTIF('Virszemes sateces baseins'!$K$5:$K$29,"Ļoti augsts"),COUNTIF('Pazemes iekārtas'!$K$6:$K$14,"Ļoti augsts"),COUNTIF('Virszemes iekārtas'!$K$6:$K$11,"Ļoti augsts"),COUNTIF($K$6:$K29,"Ļoti augsts"))))</f>
      </c>
      <c r="C29" s="49"/>
      <c r="D29" s="90" t="s">
        <v>695</v>
      </c>
      <c r="E29" s="91" t="s">
        <v>1013</v>
      </c>
      <c r="F29" s="44" t="inlineStr">
        <is>
          <t>Jā</t>
        </is>
      </c>
      <c r="G29" s="44"/>
      <c r="H29" s="44"/>
      <c r="I29" s="44"/>
      <c r="J29" s="44"/>
      <c r="K29" s="47">
        <f t="shared" si="5"/>
      </c>
      <c r="L29" s="46">
        <f t="shared" si="1"/>
      </c>
      <c r="M29" s="47">
        <f t="shared" si="3"/>
      </c>
      <c r="N29" s="47">
        <f t="shared" si="4"/>
      </c>
      <c r="O29" s="46">
        <f t="shared" si="2"/>
      </c>
    </row>
    <row r="30" spans="1:15" ht="51" x14ac:dyDescent="0.25">
      <c r="A30" s="49">
        <f>CONCATENATE("Augsts",(SUM(COUNTIF('Pazemes sateces baseins'!$K$5:$K$27,"Augsts"),COUNTIF('Virszemes sateces baseins'!$K$5:$K$29,"Augsts"),COUNTIF('Pazemes iekārtas'!$K$6:$K$14,"Augsts"),COUNTIF('Virszemes iekārtas'!$K$6:$K$11,"Augsts"),COUNTIF($K$6:$K30,"Augsts"))))</f>
      </c>
      <c r="B30" s="49">
        <f>CONCATENATE("Ļoti augsts",(SUM(COUNTIF('Pazemes sateces baseins'!$K$5:$K$27,"Ļoti augsts"),COUNTIF('Virszemes sateces baseins'!$K$5:$K$29,"Ļoti augsts"),COUNTIF('Pazemes iekārtas'!$K$6:$K$14,"Ļoti augsts"),COUNTIF('Virszemes iekārtas'!$K$6:$K$11,"Ļoti augsts"),COUNTIF($K$6:$K30,"Ļoti augsts"))))</f>
      </c>
      <c r="C30" s="49">
        <f>IF($F30="Nē","A1Nē","")</f>
      </c>
      <c r="D30" s="90" t="s">
        <v>696</v>
      </c>
      <c r="E30" s="91" t="s">
        <v>631</v>
      </c>
      <c r="F30" s="44" t="inlineStr">
        <is>
          <t>Jā</t>
        </is>
      </c>
      <c r="G30" s="44"/>
      <c r="H30" s="44"/>
      <c r="I30" s="44"/>
      <c r="J30" s="44"/>
      <c r="K30" s="47">
        <f>IF(AND($N30=5,$M30=1),"Vidējs",IF(AND($N30=4,$M30=1),"Vidējs",IF(AND($N30=4,$M30=2),"Vidējs",IF(AND($N30=3,$M30=2),"Vidējs",IF(AND($N30=2,$M30=3),"Vidējs",IF(AND($N30=1,$M30=3),"Vidējs",IF(AND($N30=1,$M30=4),"Vidējs",IF(AND($N30=5,$M30=2),"Augsts",IF(AND($N30=4,$M30=3),"Augsts",IF(AND($N30=3,$M30=3),"Augsts",IF(AND($N30=3,$M30=4),"Augsts",IF(AND($N30=2,$M30=4),"Augsts",IF(AND($N30=1,$M30=5),"Augsts",IF(AND($N30=5,$M30=3),"Ļoti augsts",IF(AND($N30=5,$M30=4),"Ļoti augsts",IF(AND($N30=5,$M30=5),"Ļoti augsts",IF(AND($N30=4,$M30=4),"Ļoti augsts",IF(AND($N30=4,$M30=5),"Ļoti augsts",IF(AND($N30=3,$M30=5),"Ļoti augsts",IF(AND($N30=2,$M30=5),"Ļoti augsts",IF(AND($N30=3,$M30=1),"Zems",IF(AND($N30=2,$M30=1),"Zems",IF(AND($N30=2,$M30=2),"Zems",IF(AND($N30=1,$M30=1),"Zems",IF(AND($N30=1,$M30=2),"Zems",IF(F30="Nav zināms/jāapstiprina vēlāk","Ļoti augsts",IF(F30="Nē","Ļoti augsts","")))))))))))))))))))))))))))</f>
      </c>
      <c r="L30" s="46">
        <f>IF($F30&lt;&gt;"Nē","",IF(OR($G30="",$H30=""),"Norādīt notikuma iestāšanās iespējamību un seku smagumu",IF(AND($M30&gt;=2,OR($I30="",$J30="")),"Jānorāda notikuma ilgums un ietekmēto ūdens lietotāju skaits","")))</f>
      </c>
      <c r="M30" s="47">
        <f t="shared" si="3"/>
      </c>
      <c r="N30" s="47">
        <f t="shared" si="4"/>
      </c>
      <c r="O30" s="46">
        <f t="shared" si="2"/>
      </c>
    </row>
    <row r="31" spans="1:15" ht="25.5" x14ac:dyDescent="0.25">
      <c r="A31" s="49">
        <f>CONCATENATE("Augsts",(SUM(COUNTIF('Pazemes sateces baseins'!$K$5:$K$27,"Augsts"),COUNTIF('Virszemes sateces baseins'!$K$5:$K$29,"Augsts"),COUNTIF('Pazemes iekārtas'!$K$6:$K$14,"Augsts"),COUNTIF('Virszemes iekārtas'!$K$6:$K$11,"Augsts"),COUNTIF($K$6:$K31,"Augsts"))))</f>
      </c>
      <c r="B31" s="49">
        <f>CONCATENATE("Ļoti augsts",(SUM(COUNTIF('Pazemes sateces baseins'!$K$5:$K$27,"Ļoti augsts"),COUNTIF('Virszemes sateces baseins'!$K$5:$K$29,"Ļoti augsts"),COUNTIF('Pazemes iekārtas'!$K$6:$K$14,"Ļoti augsts"),COUNTIF('Virszemes iekārtas'!$K$6:$K$11,"Ļoti augsts"),COUNTIF($K$6:$K31,"Ļoti augsts"))))</f>
      </c>
      <c r="C31" s="49">
        <f>IF($F31="Nē","A1Nē","")</f>
      </c>
      <c r="D31" s="90" t="s">
        <v>697</v>
      </c>
      <c r="E31" s="91" t="s">
        <v>632</v>
      </c>
      <c r="F31" s="44" t="inlineStr">
        <is>
          <t>Jā</t>
        </is>
      </c>
      <c r="G31" s="44"/>
      <c r="H31" s="44"/>
      <c r="I31" s="44"/>
      <c r="J31" s="44"/>
      <c r="K31" s="47">
        <f>IF(AND($N31=5,$M31=1),"Vidējs",IF(AND($N31=4,$M31=1),"Vidējs",IF(AND($N31=4,$M31=2),"Vidējs",IF(AND($N31=3,$M31=2),"Vidējs",IF(AND($N31=2,$M31=3),"Vidējs",IF(AND($N31=1,$M31=3),"Vidējs",IF(AND($N31=1,$M31=4),"Vidējs",IF(AND($N31=5,$M31=2),"Augsts",IF(AND($N31=4,$M31=3),"Augsts",IF(AND($N31=3,$M31=3),"Augsts",IF(AND($N31=3,$M31=4),"Augsts",IF(AND($N31=2,$M31=4),"Augsts",IF(AND($N31=1,$M31=5),"Augsts",IF(AND($N31=5,$M31=3),"Ļoti augsts",IF(AND($N31=5,$M31=4),"Ļoti augsts",IF(AND($N31=5,$M31=5),"Ļoti augsts",IF(AND($N31=4,$M31=4),"Ļoti augsts",IF(AND($N31=4,$M31=5),"Ļoti augsts",IF(AND($N31=3,$M31=5),"Ļoti augsts",IF(AND($N31=2,$M31=5),"Ļoti augsts",IF(AND($N31=3,$M31=1),"Zems",IF(AND($N31=2,$M31=1),"Zems",IF(AND($N31=2,$M31=2),"Zems",IF(AND($N31=1,$M31=1),"Zems",IF(AND($N31=1,$M31=2),"Zems",IF(F31="Nav zināms/jāapstiprina vēlāk","Ļoti augsts",IF(F31="Nē","Ļoti augsts","")))))))))))))))))))))))))))</f>
      </c>
      <c r="L31" s="46">
        <f>IF($F31&lt;&gt;"Nē","",IF(OR($G31="",$H31=""),"Norādīt notikuma iestāšanās iespējamību un seku smagumu",IF(AND($M31&gt;=2,OR($I31="",$J31="")),"Jānorāda notikuma ilgums un ietekmēto ūdens lietotāju skaits","")))</f>
      </c>
      <c r="M31" s="47">
        <f t="shared" si="3"/>
      </c>
      <c r="N31" s="47">
        <f t="shared" si="4"/>
      </c>
      <c r="O31" s="46">
        <f t="shared" si="2"/>
      </c>
    </row>
    <row r="32" spans="1:15" ht="38.25" x14ac:dyDescent="0.25">
      <c r="A32" s="49">
        <f>CONCATENATE("Augsts",(SUM(COUNTIF('Pazemes sateces baseins'!$K$5:$K$27,"Augsts"),COUNTIF('Virszemes sateces baseins'!$K$5:$K$29,"Augsts"),COUNTIF('Pazemes iekārtas'!$K$6:$K$14,"Augsts"),COUNTIF('Virszemes iekārtas'!$K$6:$K$11,"Augsts"),COUNTIF($K$6:$K32,"Augsts"))))</f>
      </c>
      <c r="B32" s="49">
        <f>CONCATENATE("Ļoti augsts",(SUM(COUNTIF('Pazemes sateces baseins'!$K$5:$K$27,"Ļoti augsts"),COUNTIF('Virszemes sateces baseins'!$K$5:$K$29,"Ļoti augsts"),COUNTIF('Pazemes iekārtas'!$K$6:$K$14,"Ļoti augsts"),COUNTIF('Virszemes iekārtas'!$K$6:$K$11,"Ļoti augsts"),COUNTIF($K$6:$K32,"Ļoti augsts"))))</f>
      </c>
      <c r="C32" s="49"/>
      <c r="D32" s="90" t="s">
        <v>698</v>
      </c>
      <c r="E32" s="91" t="s">
        <v>633</v>
      </c>
      <c r="F32" s="44" t="inlineStr">
        <is>
          <t>Jā</t>
        </is>
      </c>
      <c r="G32" s="44"/>
      <c r="H32" s="44"/>
      <c r="I32" s="44"/>
      <c r="J32" s="44"/>
      <c r="K32" s="47">
        <f t="shared" si="5"/>
      </c>
      <c r="L32" s="46">
        <f t="shared" si="1"/>
      </c>
      <c r="M32" s="47">
        <f t="shared" si="3"/>
      </c>
      <c r="N32" s="47">
        <f t="shared" si="4"/>
      </c>
      <c r="O32" s="46">
        <f t="shared" si="2"/>
      </c>
    </row>
    <row r="33" spans="1:15" ht="25.5" x14ac:dyDescent="0.25">
      <c r="A33" s="49">
        <f>CONCATENATE("Augsts",(SUM(COUNTIF('Pazemes sateces baseins'!$K$5:$K$27,"Augsts"),COUNTIF('Virszemes sateces baseins'!$K$5:$K$29,"Augsts"),COUNTIF('Pazemes iekārtas'!$K$6:$K$14,"Augsts"),COUNTIF('Virszemes iekārtas'!$K$6:$K$11,"Augsts"),COUNTIF($K$6:$K33,"Augsts"))))</f>
      </c>
      <c r="B33" s="49">
        <f>CONCATENATE("Ļoti augsts",(SUM(COUNTIF('Pazemes sateces baseins'!$K$5:$K$27,"Ļoti augsts"),COUNTIF('Virszemes sateces baseins'!$K$5:$K$29,"Ļoti augsts"),COUNTIF('Pazemes iekārtas'!$K$6:$K$14,"Ļoti augsts"),COUNTIF('Virszemes iekārtas'!$K$6:$K$11,"Ļoti augsts"),COUNTIF($K$6:$K33,"Ļoti augsts"))))</f>
      </c>
      <c r="C33" s="49">
        <f>IF(F33="Nē","A7Nē","")</f>
      </c>
      <c r="D33" s="90" t="s">
        <v>699</v>
      </c>
      <c r="E33" s="91" t="s">
        <v>634</v>
      </c>
      <c r="F33" s="44" t="inlineStr">
        <is>
          <t>Jā</t>
        </is>
      </c>
      <c r="G33" s="44"/>
      <c r="H33" s="44"/>
      <c r="I33" s="44"/>
      <c r="J33" s="44"/>
      <c r="K33" s="47">
        <f t="shared" si="5"/>
      </c>
      <c r="L33" s="46">
        <f>IF($F33&lt;&gt;"Nē","",IF(OR($G33="",$H33=""),"Norādīt notikuma iestāšanās iespējamību un seku smagumu",IF(AND($M33&gt;=2,OR($I33="",$J33="")),"Jānorāda notikuma ilgums un ietekmēto ūdens lietotāju skaits","")))</f>
      </c>
      <c r="M33" s="47">
        <f t="shared" si="3"/>
      </c>
      <c r="N33" s="47">
        <f t="shared" si="4"/>
      </c>
      <c r="O33" s="46">
        <f t="shared" si="2"/>
      </c>
    </row>
    <row r="34" spans="1:15" ht="63.75" x14ac:dyDescent="0.25">
      <c r="A34" s="49">
        <f>CONCATENATE("Augsts",(SUM(COUNTIF('Pazemes sateces baseins'!$K$5:$K$27,"Augsts"),COUNTIF('Virszemes sateces baseins'!$K$5:$K$29,"Augsts"),COUNTIF('Pazemes iekārtas'!$K$6:$K$14,"Augsts"),COUNTIF('Virszemes iekārtas'!$K$6:$K$11,"Augsts"),COUNTIF($K$6:$K34,"Augsts"))))</f>
      </c>
      <c r="B34" s="49">
        <f>CONCATENATE("Ļoti augsts",(SUM(COUNTIF('Pazemes sateces baseins'!$K$5:$K$27,"Ļoti augsts"),COUNTIF('Virszemes sateces baseins'!$K$5:$K$29,"Ļoti augsts"),COUNTIF('Pazemes iekārtas'!$K$6:$K$14,"Ļoti augsts"),COUNTIF('Virszemes iekārtas'!$K$6:$K$11,"Ļoti augsts"),COUNTIF($K$6:$K34,"Ļoti augsts"))))</f>
      </c>
      <c r="C34" s="49">
        <f>IF($F34="Nē","A1Nē","")</f>
      </c>
      <c r="D34" s="90" t="s">
        <v>700</v>
      </c>
      <c r="E34" s="91" t="s">
        <v>635</v>
      </c>
      <c r="F34" s="44" t="inlineStr">
        <is>
          <t>Jā</t>
        </is>
      </c>
      <c r="G34" s="44"/>
      <c r="H34" s="44"/>
      <c r="I34" s="44"/>
      <c r="J34" s="44"/>
      <c r="K34" s="47">
        <f>IF(AND($N34=5,$M34=1),"Vidējs",IF(AND($N34=4,$M34=1),"Vidējs",IF(AND($N34=4,$M34=2),"Vidējs",IF(AND($N34=3,$M34=2),"Vidējs",IF(AND($N34=2,$M34=3),"Vidējs",IF(AND($N34=1,$M34=3),"Vidējs",IF(AND($N34=1,$M34=4),"Vidējs",IF(AND($N34=5,$M34=2),"Augsts",IF(AND($N34=4,$M34=3),"Augsts",IF(AND($N34=3,$M34=3),"Augsts",IF(AND($N34=3,$M34=4),"Augsts",IF(AND($N34=2,$M34=4),"Augsts",IF(AND($N34=1,$M34=5),"Augsts",IF(AND($N34=5,$M34=3),"Ļoti augsts",IF(AND($N34=5,$M34=4),"Ļoti augsts",IF(AND($N34=5,$M34=5),"Ļoti augsts",IF(AND($N34=4,$M34=4),"Ļoti augsts",IF(AND($N34=4,$M34=5),"Ļoti augsts",IF(AND($N34=3,$M34=5),"Ļoti augsts",IF(AND($N34=2,$M34=5),"Ļoti augsts",IF(AND($N34=3,$M34=1),"Zems",IF(AND($N34=2,$M34=1),"Zems",IF(AND($N34=2,$M34=2),"Zems",IF(AND($N34=1,$M34=1),"Zems",IF(AND($N34=1,$M34=2),"Zems",IF(F34="Nav zināms/jāapstiprina vēlāk","Ļoti augsts",IF(F34="Nē","Ļoti augsts","")))))))))))))))))))))))))))</f>
      </c>
      <c r="L34" s="46">
        <f>IF($F34&lt;&gt;"Nē","",IF(OR($G34="",$H34=""),"Norādīt notikuma iestāšanās iespējamību un seku smagumu",IF(AND($M34&gt;=2,OR($I34="",$J34="")),"Jānorāda notikuma ilgums un ietekmēto ūdens lietotāju skaits","")))</f>
      </c>
      <c r="M34" s="47">
        <f t="shared" si="3"/>
      </c>
      <c r="N34" s="47">
        <f t="shared" si="4"/>
      </c>
      <c r="O34" s="46">
        <f t="shared" si="2"/>
      </c>
    </row>
    <row r="35" spans="1:15" ht="38.25" x14ac:dyDescent="0.25">
      <c r="A35" s="49">
        <f>CONCATENATE("Augsts",(SUM(COUNTIF('Pazemes sateces baseins'!$K$5:$K$27,"Augsts"),COUNTIF('Virszemes sateces baseins'!$K$5:$K$29,"Augsts"),COUNTIF('Pazemes iekārtas'!$K$6:$K$14,"Augsts"),COUNTIF('Virszemes iekārtas'!$K$6:$K$11,"Augsts"),COUNTIF($K$6:$K35,"Augsts"))))</f>
      </c>
      <c r="B35" s="49">
        <f>CONCATENATE("Ļoti augsts",(SUM(COUNTIF('Pazemes sateces baseins'!$K$5:$K$27,"Ļoti augsts"),COUNTIF('Virszemes sateces baseins'!$K$5:$K$29,"Ļoti augsts"),COUNTIF('Pazemes iekārtas'!$K$6:$K$14,"Ļoti augsts"),COUNTIF('Virszemes iekārtas'!$K$6:$K$11,"Ļoti augsts"),COUNTIF($K$6:$K35,"Ļoti augsts"))))</f>
      </c>
      <c r="C35" s="49">
        <f>IF($F35="Nē","A1Nē","")</f>
      </c>
      <c r="D35" s="90" t="s">
        <v>701</v>
      </c>
      <c r="E35" s="91" t="s">
        <v>636</v>
      </c>
      <c r="F35" s="44" t="inlineStr">
        <is>
          <t>Jā</t>
        </is>
      </c>
      <c r="G35" s="44"/>
      <c r="H35" s="44"/>
      <c r="I35" s="44"/>
      <c r="J35" s="44"/>
      <c r="K35" s="47">
        <f>IF(AND($N35=5,$M35=1),"Vidējs",IF(AND($N35=4,$M35=1),"Vidējs",IF(AND($N35=4,$M35=2),"Vidējs",IF(AND($N35=3,$M35=2),"Vidējs",IF(AND($N35=2,$M35=3),"Vidējs",IF(AND($N35=1,$M35=3),"Vidējs",IF(AND($N35=1,$M35=4),"Vidējs",IF(AND($N35=5,$M35=2),"Augsts",IF(AND($N35=4,$M35=3),"Augsts",IF(AND($N35=3,$M35=3),"Augsts",IF(AND($N35=3,$M35=4),"Augsts",IF(AND($N35=2,$M35=4),"Augsts",IF(AND($N35=1,$M35=5),"Augsts",IF(AND($N35=5,$M35=3),"Ļoti augsts",IF(AND($N35=5,$M35=4),"Ļoti augsts",IF(AND($N35=5,$M35=5),"Ļoti augsts",IF(AND($N35=4,$M35=4),"Ļoti augsts",IF(AND($N35=4,$M35=5),"Ļoti augsts",IF(AND($N35=3,$M35=5),"Ļoti augsts",IF(AND($N35=2,$M35=5),"Ļoti augsts",IF(AND($N35=3,$M35=1),"Zems",IF(AND($N35=2,$M35=1),"Zems",IF(AND($N35=2,$M35=2),"Zems",IF(AND($N35=1,$M35=1),"Zems",IF(AND($N35=1,$M35=2),"Zems",IF(F35="Nav zināms/jāapstiprina vēlāk","Ļoti augsts",IF(F35="Nē","Ļoti augsts","")))))))))))))))))))))))))))</f>
      </c>
      <c r="L35" s="46">
        <f>IF($F35&lt;&gt;"Nē","",IF(OR($G35="",$H35=""),"Norādīt notikuma iestāšanās iespējamību un seku smagumu",IF(AND($M35&gt;=2,OR($I35="",$J35="")),"Jānorāda notikuma ilgums un ietekmēto ūdens lietotāju skaits","")))</f>
      </c>
      <c r="M35" s="47">
        <f t="shared" si="3"/>
      </c>
      <c r="N35" s="47">
        <f t="shared" si="4"/>
      </c>
      <c r="O35" s="46">
        <f t="shared" si="2"/>
      </c>
    </row>
    <row r="36" spans="1:15" ht="25.5" x14ac:dyDescent="0.25">
      <c r="A36" s="49">
        <f>CONCATENATE("Augsts",(SUM(COUNTIF('Pazemes sateces baseins'!$K$5:$K$27,"Augsts"),COUNTIF('Virszemes sateces baseins'!$K$5:$K$29,"Augsts"),COUNTIF('Pazemes iekārtas'!$K$6:$K$14,"Augsts"),COUNTIF('Virszemes iekārtas'!$K$6:$K$11,"Augsts"),COUNTIF($K$6:$K36,"Augsts"))))</f>
      </c>
      <c r="B36" s="49">
        <f>CONCATENATE("Ļoti augsts",(SUM(COUNTIF('Pazemes sateces baseins'!$K$5:$K$27,"Ļoti augsts"),COUNTIF('Virszemes sateces baseins'!$K$5:$K$29,"Ļoti augsts"),COUNTIF('Pazemes iekārtas'!$K$6:$K$14,"Ļoti augsts"),COUNTIF('Virszemes iekārtas'!$K$6:$K$11,"Ļoti augsts"),COUNTIF($K$6:$K36,"Ļoti augsts"))))</f>
      </c>
      <c r="C36" s="49"/>
      <c r="D36" s="90" t="s">
        <v>702</v>
      </c>
      <c r="E36" s="91" t="s">
        <v>637</v>
      </c>
      <c r="F36" s="44" t="inlineStr">
        <is>
          <t>Jā</t>
        </is>
      </c>
      <c r="G36" s="44"/>
      <c r="H36" s="44"/>
      <c r="I36" s="44"/>
      <c r="J36" s="44"/>
      <c r="K36" s="47">
        <f t="shared" si="5"/>
      </c>
      <c r="L36" s="46">
        <f t="shared" si="1"/>
      </c>
      <c r="M36" s="47">
        <f t="shared" si="3"/>
      </c>
      <c r="N36" s="47">
        <f t="shared" si="4"/>
      </c>
      <c r="O36" s="46">
        <f t="shared" si="2"/>
      </c>
    </row>
    <row r="37" spans="1:15" ht="25.5" x14ac:dyDescent="0.25">
      <c r="A37" s="49">
        <f>CONCATENATE("Augsts",(SUM(COUNTIF('Pazemes sateces baseins'!$K$5:$K$27,"Augsts"),COUNTIF('Virszemes sateces baseins'!$K$5:$K$29,"Augsts"),COUNTIF('Pazemes iekārtas'!$K$6:$K$14,"Augsts"),COUNTIF('Virszemes iekārtas'!$K$6:$K$11,"Augsts"),COUNTIF($K$6:$K37,"Augsts"))))</f>
      </c>
      <c r="B37" s="49">
        <f>CONCATENATE("Ļoti augsts",(SUM(COUNTIF('Pazemes sateces baseins'!$K$5:$K$27,"Ļoti augsts"),COUNTIF('Virszemes sateces baseins'!$K$5:$K$29,"Ļoti augsts"),COUNTIF('Pazemes iekārtas'!$K$6:$K$14,"Ļoti augsts"),COUNTIF('Virszemes iekārtas'!$K$6:$K$11,"Ļoti augsts"),COUNTIF($K$6:$K37,"Ļoti augsts"))))</f>
      </c>
      <c r="C37" s="49">
        <f>IF(F37="Nē","A8Nē","")</f>
      </c>
      <c r="D37" s="90" t="s">
        <v>703</v>
      </c>
      <c r="E37" s="91" t="s">
        <v>638</v>
      </c>
      <c r="F37" s="44" t="inlineStr">
        <is>
          <t>Jā</t>
        </is>
      </c>
      <c r="G37" s="44"/>
      <c r="H37" s="44"/>
      <c r="I37" s="44"/>
      <c r="J37" s="44"/>
      <c r="K37" s="47">
        <f t="shared" si="5"/>
      </c>
      <c r="L37" s="46">
        <f>IF($F37&lt;&gt;"Nē","",IF(OR($G37="",$H37=""),"Norādīt notikuma iestāšanās iespējamību un seku smagumu",IF(AND($M37&gt;=2,OR($I37="",$J37="")),"Jānorāda notikuma ilgums un ietekmēto ūdens lietotāju skaits","")))</f>
      </c>
      <c r="M37" s="47">
        <f t="shared" si="3"/>
      </c>
      <c r="N37" s="47">
        <f t="shared" si="4"/>
      </c>
      <c r="O37" s="46">
        <f t="shared" si="2"/>
      </c>
    </row>
    <row r="38" spans="1:15" ht="25.5" x14ac:dyDescent="0.25">
      <c r="A38" s="49">
        <f>CONCATENATE("Augsts",(SUM(COUNTIF('Pazemes sateces baseins'!$K$5:$K$27,"Augsts"),COUNTIF('Virszemes sateces baseins'!$K$5:$K$29,"Augsts"),COUNTIF('Pazemes iekārtas'!$K$6:$K$14,"Augsts"),COUNTIF('Virszemes iekārtas'!$K$6:$K$11,"Augsts"),COUNTIF($K$6:$K38,"Augsts"))))</f>
      </c>
      <c r="B38" s="49">
        <f>CONCATENATE("Ļoti augsts",(SUM(COUNTIF('Pazemes sateces baseins'!$K$5:$K$27,"Ļoti augsts"),COUNTIF('Virszemes sateces baseins'!$K$5:$K$29,"Ļoti augsts"),COUNTIF('Pazemes iekārtas'!$K$6:$K$14,"Ļoti augsts"),COUNTIF('Virszemes iekārtas'!$K$6:$K$11,"Ļoti augsts"),COUNTIF($K$6:$K38,"Ļoti augsts"))))</f>
      </c>
      <c r="C38" s="49">
        <f>IF($F38="Nē","A1Nē","")</f>
      </c>
      <c r="D38" s="90" t="s">
        <v>704</v>
      </c>
      <c r="E38" s="91" t="s">
        <v>639</v>
      </c>
      <c r="F38" s="44" t="inlineStr">
        <is>
          <t>Jā</t>
        </is>
      </c>
      <c r="G38" s="44"/>
      <c r="H38" s="44"/>
      <c r="I38" s="44"/>
      <c r="J38" s="44"/>
      <c r="K38" s="47">
        <f>IF(AND($N38=5,$M38=1),"Vidējs",IF(AND($N38=4,$M38=1),"Vidējs",IF(AND($N38=4,$M38=2),"Vidējs",IF(AND($N38=3,$M38=2),"Vidējs",IF(AND($N38=2,$M38=3),"Vidējs",IF(AND($N38=1,$M38=3),"Vidējs",IF(AND($N38=1,$M38=4),"Vidējs",IF(AND($N38=5,$M38=2),"Augsts",IF(AND($N38=4,$M38=3),"Augsts",IF(AND($N38=3,$M38=3),"Augsts",IF(AND($N38=3,$M38=4),"Augsts",IF(AND($N38=2,$M38=4),"Augsts",IF(AND($N38=1,$M38=5),"Augsts",IF(AND($N38=5,$M38=3),"Ļoti augsts",IF(AND($N38=5,$M38=4),"Ļoti augsts",IF(AND($N38=5,$M38=5),"Ļoti augsts",IF(AND($N38=4,$M38=4),"Ļoti augsts",IF(AND($N38=4,$M38=5),"Ļoti augsts",IF(AND($N38=3,$M38=5),"Ļoti augsts",IF(AND($N38=2,$M38=5),"Ļoti augsts",IF(AND($N38=3,$M38=1),"Zems",IF(AND($N38=2,$M38=1),"Zems",IF(AND($N38=2,$M38=2),"Zems",IF(AND($N38=1,$M38=1),"Zems",IF(AND($N38=1,$M38=2),"Zems",IF(F38="Nav zināms/jāapstiprina vēlāk","Ļoti augsts",IF(F38="Nē","Ļoti augsts","")))))))))))))))))))))))))))</f>
      </c>
      <c r="L38" s="46">
        <f>IF($F38&lt;&gt;"Nē","",IF(OR($G38="",$H38=""),"Norādīt notikuma iestāšanās iespējamību un seku smagumu",IF(AND($M38&gt;=2,OR($I38="",$J38="")),"Jānorāda notikuma ilgums un ietekmēto ūdens lietotāju skaits","")))</f>
      </c>
      <c r="M38" s="47">
        <f t="shared" si="3"/>
      </c>
      <c r="N38" s="47">
        <f t="shared" si="4"/>
      </c>
      <c r="O38" s="46">
        <f t="shared" si="2"/>
      </c>
    </row>
    <row r="39" spans="1:15" x14ac:dyDescent="0.25">
      <c r="A39" s="49">
        <f>CONCATENATE("Augsts",(SUM(COUNTIF('Pazemes sateces baseins'!$K$5:$K$27,"Augsts"),COUNTIF('Virszemes sateces baseins'!$K$5:$K$29,"Augsts"),COUNTIF('Pazemes iekārtas'!$K$6:$K$14,"Augsts"),COUNTIF('Virszemes iekārtas'!$K$6:$K$11,"Augsts"),COUNTIF($K$6:$K39,"Augsts"))))</f>
      </c>
      <c r="B39" s="49">
        <f>CONCATENATE("Ļoti augsts",(SUM(COUNTIF('Pazemes sateces baseins'!$K$5:$K$27,"Ļoti augsts"),COUNTIF('Virszemes sateces baseins'!$K$5:$K$29,"Ļoti augsts"),COUNTIF('Pazemes iekārtas'!$K$6:$K$14,"Ļoti augsts"),COUNTIF('Virszemes iekārtas'!$K$6:$K$11,"Ļoti augsts"),COUNTIF($K$6:$K39,"Ļoti augsts"))))</f>
      </c>
      <c r="C39" s="49"/>
      <c r="D39" s="88" t="s">
        <v>670</v>
      </c>
      <c r="E39" s="89"/>
      <c r="F39" s="44"/>
      <c r="G39" s="44"/>
      <c r="H39" s="44"/>
      <c r="I39" s="44"/>
      <c r="J39" s="44"/>
      <c r="K39" s="47">
        <f t="shared" si="5"/>
      </c>
      <c r="L39" s="46">
        <f t="shared" si="1"/>
      </c>
      <c r="M39" s="47">
        <f t="shared" si="3"/>
      </c>
      <c r="N39" s="47">
        <f t="shared" si="4"/>
      </c>
      <c r="O39" s="46">
        <f t="shared" si="2"/>
      </c>
    </row>
    <row r="40" spans="1:15" ht="25.5" x14ac:dyDescent="0.25">
      <c r="A40" s="49">
        <f>CONCATENATE("Augsts",(SUM(COUNTIF('Pazemes sateces baseins'!$K$5:$K$27,"Augsts"),COUNTIF('Virszemes sateces baseins'!$K$5:$K$29,"Augsts"),COUNTIF('Pazemes iekārtas'!$K$6:$K$14,"Augsts"),COUNTIF('Virszemes iekārtas'!$K$6:$K$11,"Augsts"),COUNTIF($K$6:$K40,"Augsts"))))</f>
      </c>
      <c r="B40" s="49">
        <f>CONCATENATE("Ļoti augsts",(SUM(COUNTIF('Pazemes sateces baseins'!$K$5:$K$27,"Ļoti augsts"),COUNTIF('Virszemes sateces baseins'!$K$5:$K$29,"Ļoti augsts"),COUNTIF('Pazemes iekārtas'!$K$6:$K$14,"Ļoti augsts"),COUNTIF('Virszemes iekārtas'!$K$6:$K$11,"Ļoti augsts"),COUNTIF($K$6:$K40,"Ļoti augsts"))))</f>
      </c>
      <c r="C40" s="49">
        <f>IF($F40="Nē","A1Nē","")</f>
      </c>
      <c r="D40" s="90" t="s">
        <v>713</v>
      </c>
      <c r="E40" s="91" t="s">
        <v>640</v>
      </c>
      <c r="F40" s="44" t="inlineStr">
        <is>
          <t>Jā</t>
        </is>
      </c>
      <c r="G40" s="44"/>
      <c r="H40" s="44"/>
      <c r="I40" s="44"/>
      <c r="J40" s="44"/>
      <c r="K40" s="47">
        <f>IF(AND($N40=5,$M40=1),"Vidējs",IF(AND($N40=4,$M40=1),"Vidējs",IF(AND($N40=4,$M40=2),"Vidējs",IF(AND($N40=3,$M40=2),"Vidējs",IF(AND($N40=2,$M40=3),"Vidējs",IF(AND($N40=1,$M40=3),"Vidējs",IF(AND($N40=1,$M40=4),"Vidējs",IF(AND($N40=5,$M40=2),"Augsts",IF(AND($N40=4,$M40=3),"Augsts",IF(AND($N40=3,$M40=3),"Augsts",IF(AND($N40=3,$M40=4),"Augsts",IF(AND($N40=2,$M40=4),"Augsts",IF(AND($N40=1,$M40=5),"Augsts",IF(AND($N40=5,$M40=3),"Ļoti augsts",IF(AND($N40=5,$M40=4),"Ļoti augsts",IF(AND($N40=5,$M40=5),"Ļoti augsts",IF(AND($N40=4,$M40=4),"Ļoti augsts",IF(AND($N40=4,$M40=5),"Ļoti augsts",IF(AND($N40=3,$M40=5),"Ļoti augsts",IF(AND($N40=2,$M40=5),"Ļoti augsts",IF(AND($N40=3,$M40=1),"Zems",IF(AND($N40=2,$M40=1),"Zems",IF(AND($N40=2,$M40=2),"Zems",IF(AND($N40=1,$M40=1),"Zems",IF(AND($N40=1,$M40=2),"Zems",IF(F40="Nav zināms/jāapstiprina vēlāk","Ļoti augsts",IF(F40="Nē","Ļoti augsts","")))))))))))))))))))))))))))</f>
      </c>
      <c r="L40" s="46">
        <f>IF($F40&lt;&gt;"Nē","",IF(OR($G40="",$H40=""),"Norādīt notikuma iestāšanās iespējamību un seku smagumu",IF(AND($M40&gt;=2,OR($I40="",$J40="")),"Jānorāda notikuma ilgums un ietekmēto ūdens lietotāju skaits","")))</f>
      </c>
      <c r="M40" s="47">
        <f t="shared" si="3"/>
      </c>
      <c r="N40" s="47">
        <f t="shared" si="4"/>
      </c>
      <c r="O40" s="46">
        <f t="shared" si="2"/>
      </c>
    </row>
    <row r="41" spans="1:15" x14ac:dyDescent="0.25">
      <c r="A41" s="49">
        <f>CONCATENATE("Augsts",(SUM(COUNTIF('Pazemes sateces baseins'!$K$5:$K$27,"Augsts"),COUNTIF('Virszemes sateces baseins'!$K$5:$K$29,"Augsts"),COUNTIF('Pazemes iekārtas'!$K$6:$K$14,"Augsts"),COUNTIF('Virszemes iekārtas'!$K$6:$K$11,"Augsts"),COUNTIF($K$6:$K41,"Augsts"))))</f>
      </c>
      <c r="B41" s="49">
        <f>CONCATENATE("Ļoti augsts",(SUM(COUNTIF('Pazemes sateces baseins'!$K$5:$K$27,"Ļoti augsts"),COUNTIF('Virszemes sateces baseins'!$K$5:$K$29,"Ļoti augsts"),COUNTIF('Pazemes iekārtas'!$K$6:$K$14,"Ļoti augsts"),COUNTIF('Virszemes iekārtas'!$K$6:$K$11,"Ļoti augsts"),COUNTIF($K$6:$K41,"Ļoti augsts"))))</f>
      </c>
      <c r="C41" s="49"/>
      <c r="D41" s="90" t="s">
        <v>714</v>
      </c>
      <c r="E41" s="92" t="s">
        <v>1014</v>
      </c>
      <c r="F41" s="44" t="inlineStr">
        <is>
          <t>Jā</t>
        </is>
      </c>
      <c r="G41" s="44"/>
      <c r="H41" s="44"/>
      <c r="I41" s="44"/>
      <c r="J41" s="44"/>
      <c r="K41" s="47">
        <f t="shared" si="5"/>
      </c>
      <c r="L41" s="46">
        <f t="shared" si="1"/>
      </c>
      <c r="M41" s="47">
        <f t="shared" si="3"/>
      </c>
      <c r="N41" s="47">
        <f t="shared" si="4"/>
      </c>
      <c r="O41" s="46">
        <f t="shared" si="2"/>
      </c>
    </row>
    <row r="42" spans="1:15" ht="51" x14ac:dyDescent="0.25">
      <c r="A42" s="49">
        <f>CONCATENATE("Augsts",(SUM(COUNTIF('Pazemes sateces baseins'!$K$5:$K$27,"Augsts"),COUNTIF('Virszemes sateces baseins'!$K$5:$K$29,"Augsts"),COUNTIF('Pazemes iekārtas'!$K$6:$K$14,"Augsts"),COUNTIF('Virszemes iekārtas'!$K$6:$K$11,"Augsts"),COUNTIF($K$6:$K42,"Augsts"))))</f>
      </c>
      <c r="B42" s="49">
        <f>CONCATENATE("Ļoti augsts",(SUM(COUNTIF('Pazemes sateces baseins'!$K$5:$K$27,"Ļoti augsts"),COUNTIF('Virszemes sateces baseins'!$K$5:$K$29,"Ļoti augsts"),COUNTIF('Pazemes iekārtas'!$K$6:$K$14,"Ļoti augsts"),COUNTIF('Virszemes iekārtas'!$K$6:$K$11,"Ļoti augsts"),COUNTIF($K$6:$K42,"Ļoti augsts"))))</f>
      </c>
      <c r="C42" s="49">
        <f>IF(F42="Nē","A8Nē","")</f>
      </c>
      <c r="D42" s="90" t="s">
        <v>724</v>
      </c>
      <c r="E42" s="92" t="s">
        <v>641</v>
      </c>
      <c r="F42" s="44" t="inlineStr">
        <is>
          <t>Jā</t>
        </is>
      </c>
      <c r="G42" s="44"/>
      <c r="H42" s="44"/>
      <c r="I42" s="44"/>
      <c r="J42" s="44"/>
      <c r="K42" s="47">
        <f t="shared" si="5"/>
      </c>
      <c r="L42" s="46">
        <f>IF($F42&lt;&gt;"Nē","",IF(OR($G42="",$H42=""),"Norādīt notikuma iestāšanās iespējamību un seku smagumu",IF(AND($M42&gt;=2,OR($I42="",$J42="")),"Jānorāda notikuma ilgums un ietekmēto ūdens lietotāju skaits","")))</f>
      </c>
      <c r="M42" s="47">
        <f t="shared" si="3"/>
      </c>
      <c r="N42" s="47">
        <f t="shared" si="4"/>
      </c>
      <c r="O42" s="46">
        <f t="shared" si="2"/>
      </c>
    </row>
    <row r="43" spans="1:15" ht="25.5" x14ac:dyDescent="0.25">
      <c r="A43" s="49">
        <f>CONCATENATE("Augsts",(SUM(COUNTIF('Pazemes sateces baseins'!$K$5:$K$27,"Augsts"),COUNTIF('Virszemes sateces baseins'!$K$5:$K$29,"Augsts"),COUNTIF('Pazemes iekārtas'!$K$6:$K$14,"Augsts"),COUNTIF('Virszemes iekārtas'!$K$6:$K$11,"Augsts"),COUNTIF($K$6:$K43,"Augsts"))))</f>
      </c>
      <c r="B43" s="49">
        <f>CONCATENATE("Ļoti augsts",(SUM(COUNTIF('Pazemes sateces baseins'!$K$5:$K$27,"Ļoti augsts"),COUNTIF('Virszemes sateces baseins'!$K$5:$K$29,"Ļoti augsts"),COUNTIF('Pazemes iekārtas'!$K$6:$K$14,"Ļoti augsts"),COUNTIF('Virszemes iekārtas'!$K$6:$K$11,"Ļoti augsts"),COUNTIF($K$6:$K43,"Ļoti augsts"))))</f>
      </c>
      <c r="C43" s="49"/>
      <c r="D43" s="90" t="s">
        <v>725</v>
      </c>
      <c r="E43" s="91" t="s">
        <v>642</v>
      </c>
      <c r="F43" s="44" t="inlineStr">
        <is>
          <t>Jā</t>
        </is>
      </c>
      <c r="G43" s="44"/>
      <c r="H43" s="44"/>
      <c r="I43" s="44"/>
      <c r="J43" s="44"/>
      <c r="K43" s="47">
        <f t="shared" si="5"/>
      </c>
      <c r="L43" s="46">
        <f t="shared" si="1"/>
      </c>
      <c r="M43" s="47">
        <f t="shared" si="3"/>
      </c>
      <c r="N43" s="47">
        <f t="shared" si="4"/>
      </c>
      <c r="O43" s="46">
        <f t="shared" si="2"/>
      </c>
    </row>
    <row r="44" spans="1:15" ht="25.5" x14ac:dyDescent="0.25">
      <c r="A44" s="49">
        <f>CONCATENATE("Augsts",(SUM(COUNTIF('Pazemes sateces baseins'!$K$5:$K$27,"Augsts"),COUNTIF('Virszemes sateces baseins'!$K$5:$K$29,"Augsts"),COUNTIF('Pazemes iekārtas'!$K$6:$K$14,"Augsts"),COUNTIF('Virszemes iekārtas'!$K$6:$K$11,"Augsts"),COUNTIF($K$6:$K44,"Augsts"))))</f>
      </c>
      <c r="B44" s="49">
        <f>CONCATENATE("Ļoti augsts",(SUM(COUNTIF('Pazemes sateces baseins'!$K$5:$K$27,"Ļoti augsts"),COUNTIF('Virszemes sateces baseins'!$K$5:$K$29,"Ļoti augsts"),COUNTIF('Pazemes iekārtas'!$K$6:$K$14,"Ļoti augsts"),COUNTIF('Virszemes iekārtas'!$K$6:$K$11,"Ļoti augsts"),COUNTIF($K$6:$K44,"Ļoti augsts"))))</f>
      </c>
      <c r="C44" s="49">
        <f>IF($F44="Nē","A1Nē","")</f>
      </c>
      <c r="D44" s="90" t="s">
        <v>726</v>
      </c>
      <c r="E44" s="91" t="s">
        <v>643</v>
      </c>
      <c r="F44" s="44" t="inlineStr">
        <is>
          <t>Jā</t>
        </is>
      </c>
      <c r="G44" s="44"/>
      <c r="H44" s="44"/>
      <c r="I44" s="44"/>
      <c r="J44" s="44"/>
      <c r="K44" s="47">
        <f>IF(AND($N44=5,$M44=1),"Vidējs",IF(AND($N44=4,$M44=1),"Vidējs",IF(AND($N44=4,$M44=2),"Vidējs",IF(AND($N44=3,$M44=2),"Vidējs",IF(AND($N44=2,$M44=3),"Vidējs",IF(AND($N44=1,$M44=3),"Vidējs",IF(AND($N44=1,$M44=4),"Vidējs",IF(AND($N44=5,$M44=2),"Augsts",IF(AND($N44=4,$M44=3),"Augsts",IF(AND($N44=3,$M44=3),"Augsts",IF(AND($N44=3,$M44=4),"Augsts",IF(AND($N44=2,$M44=4),"Augsts",IF(AND($N44=1,$M44=5),"Augsts",IF(AND($N44=5,$M44=3),"Ļoti augsts",IF(AND($N44=5,$M44=4),"Ļoti augsts",IF(AND($N44=5,$M44=5),"Ļoti augsts",IF(AND($N44=4,$M44=4),"Ļoti augsts",IF(AND($N44=4,$M44=5),"Ļoti augsts",IF(AND($N44=3,$M44=5),"Ļoti augsts",IF(AND($N44=2,$M44=5),"Ļoti augsts",IF(AND($N44=3,$M44=1),"Zems",IF(AND($N44=2,$M44=1),"Zems",IF(AND($N44=2,$M44=2),"Zems",IF(AND($N44=1,$M44=1),"Zems",IF(AND($N44=1,$M44=2),"Zems",IF(F44="Nav zināms/jāapstiprina vēlāk","Ļoti augsts",IF(F44="Nē","Ļoti augsts","")))))))))))))))))))))))))))</f>
      </c>
      <c r="L44" s="46">
        <f>IF($F44&lt;&gt;"Nē","",IF(OR($G44="",$H44=""),"Norādīt notikuma iestāšanās iespējamību un seku smagumu",IF(AND($M44&gt;=2,OR($I44="",$J44="")),"Jānorāda notikuma ilgums un ietekmēto ūdens lietotāju skaits","")))</f>
      </c>
      <c r="M44" s="47">
        <f t="shared" si="3"/>
      </c>
      <c r="N44" s="47">
        <f t="shared" si="4"/>
      </c>
      <c r="O44" s="46">
        <f t="shared" si="2"/>
      </c>
    </row>
    <row r="45" spans="1:15" ht="38.25" x14ac:dyDescent="0.25">
      <c r="A45" s="49">
        <f>CONCATENATE("Augsts",(SUM(COUNTIF('Pazemes sateces baseins'!$K$5:$K$27,"Augsts"),COUNTIF('Virszemes sateces baseins'!$K$5:$K$29,"Augsts"),COUNTIF('Pazemes iekārtas'!$K$6:$K$14,"Augsts"),COUNTIF('Virszemes iekārtas'!$K$6:$K$11,"Augsts"),COUNTIF($K$6:$K45,"Augsts"))))</f>
      </c>
      <c r="B45" s="49">
        <f>CONCATENATE("Ļoti augsts",(SUM(COUNTIF('Pazemes sateces baseins'!$K$5:$K$27,"Ļoti augsts"),COUNTIF('Virszemes sateces baseins'!$K$5:$K$29,"Ļoti augsts"),COUNTIF('Pazemes iekārtas'!$K$6:$K$14,"Ļoti augsts"),COUNTIF('Virszemes iekārtas'!$K$6:$K$11,"Ļoti augsts"),COUNTIF($K$6:$K45,"Ļoti augsts"))))</f>
      </c>
      <c r="C45" s="49">
        <f>IF($F45="Nē","A1Nē","")</f>
      </c>
      <c r="D45" s="90" t="s">
        <v>727</v>
      </c>
      <c r="E45" s="91" t="s">
        <v>644</v>
      </c>
      <c r="F45" s="44" t="inlineStr">
        <is>
          <t>Nē</t>
        </is>
      </c>
      <c r="G45" s="44" t="inlineStr">
        <is>
          <t>Vidējs</t>
        </is>
      </c>
      <c r="H45" s="44" t="inlineStr">
        <is>
          <t>Liela ietekme uz regulējošām prasībām</t>
        </is>
      </c>
      <c r="I45" s="44" t="inlineStr">
        <is>
          <t>1-4 nedēļas</t>
        </is>
      </c>
      <c r="J45" s="44" t="inlineStr">
        <is>
          <t>10-100</t>
        </is>
      </c>
      <c r="K45" s="47">
        <f>IF(AND($N45=5,$M45=1),"Vidējs",IF(AND($N45=4,$M45=1),"Vidējs",IF(AND($N45=4,$M45=2),"Vidējs",IF(AND($N45=3,$M45=2),"Vidējs",IF(AND($N45=2,$M45=3),"Vidējs",IF(AND($N45=1,$M45=3),"Vidējs",IF(AND($N45=1,$M45=4),"Vidējs",IF(AND($N45=5,$M45=2),"Augsts",IF(AND($N45=4,$M45=3),"Augsts",IF(AND($N45=3,$M45=3),"Augsts",IF(AND($N45=3,$M45=4),"Augsts",IF(AND($N45=2,$M45=4),"Augsts",IF(AND($N45=1,$M45=5),"Augsts",IF(AND($N45=5,$M45=3),"Ļoti augsts",IF(AND($N45=5,$M45=4),"Ļoti augsts",IF(AND($N45=5,$M45=5),"Ļoti augsts",IF(AND($N45=4,$M45=4),"Ļoti augsts",IF(AND($N45=4,$M45=5),"Ļoti augsts",IF(AND($N45=3,$M45=5),"Ļoti augsts",IF(AND($N45=2,$M45=5),"Ļoti augsts",IF(AND($N45=3,$M45=1),"Zems",IF(AND($N45=2,$M45=1),"Zems",IF(AND($N45=2,$M45=2),"Zems",IF(AND($N45=1,$M45=1),"Zems",IF(AND($N45=1,$M45=2),"Zems",IF(F45="Nav zināms/jāapstiprina vēlāk","Ļoti augsts",IF(F45="Nē","Ļoti augsts","")))))))))))))))))))))))))))</f>
      </c>
      <c r="L45" s="46">
        <f>IF($F45&lt;&gt;"Nē","",IF(OR($G45="",$H45=""),"Norādīt notikuma iestāšanās iespējamību un seku smagumu",IF(AND($M45&gt;=2,OR($I45="",$J45="")),"Jānorāda notikuma ilgums un ietekmēto ūdens lietotāju skaits","")))</f>
      </c>
      <c r="M45" s="47">
        <f t="shared" si="3"/>
      </c>
      <c r="N45" s="47">
        <f t="shared" si="4"/>
      </c>
      <c r="O45" s="46">
        <f t="shared" si="2"/>
      </c>
    </row>
    <row r="46" spans="1:15" ht="38.25" x14ac:dyDescent="0.25">
      <c r="A46" s="49">
        <f>CONCATENATE("Augsts",(SUM(COUNTIF('Pazemes sateces baseins'!$K$5:$K$27,"Augsts"),COUNTIF('Virszemes sateces baseins'!$K$5:$K$29,"Augsts"),COUNTIF('Pazemes iekārtas'!$K$6:$K$14,"Augsts"),COUNTIF('Virszemes iekārtas'!$K$6:$K$11,"Augsts"),COUNTIF($K$6:$K46,"Augsts"))))</f>
      </c>
      <c r="B46" s="49">
        <f>CONCATENATE("Ļoti augsts",(SUM(COUNTIF('Pazemes sateces baseins'!$K$5:$K$27,"Ļoti augsts"),COUNTIF('Virszemes sateces baseins'!$K$5:$K$29,"Ļoti augsts"),COUNTIF('Pazemes iekārtas'!$K$6:$K$14,"Ļoti augsts"),COUNTIF('Virszemes iekārtas'!$K$6:$K$11,"Ļoti augsts"),COUNTIF($K$6:$K46,"Ļoti augsts"))))</f>
      </c>
      <c r="C46" s="49">
        <f>IF(F46="Nē","A8Nē","")</f>
      </c>
      <c r="D46" s="90" t="s">
        <v>728</v>
      </c>
      <c r="E46" s="91" t="s">
        <v>645</v>
      </c>
      <c r="F46" s="44" t="inlineStr">
        <is>
          <t>Jā</t>
        </is>
      </c>
      <c r="G46" s="44"/>
      <c r="H46" s="44"/>
      <c r="I46" s="44"/>
      <c r="J46" s="44"/>
      <c r="K46" s="47">
        <f t="shared" si="5"/>
      </c>
      <c r="L46" s="46">
        <f>IF($F46&lt;&gt;"Nē","",IF(OR($G46="",$H46=""),"Norādīt notikuma iestāšanās iespējamību un seku smagumu",IF(AND($M46&gt;=2,OR($I46="",$J46="")),"Jānorāda notikuma ilgums un ietekmēto ūdens lietotāju skaits","")))</f>
      </c>
      <c r="M46" s="47">
        <f t="shared" si="3"/>
      </c>
      <c r="N46" s="47">
        <f t="shared" si="4"/>
      </c>
      <c r="O46" s="46">
        <f t="shared" si="2"/>
      </c>
    </row>
    <row r="47" spans="1:15" ht="25.5" x14ac:dyDescent="0.25">
      <c r="A47" s="49">
        <f>CONCATENATE("Augsts",(SUM(COUNTIF('Pazemes sateces baseins'!$K$5:$K$27,"Augsts"),COUNTIF('Virszemes sateces baseins'!$K$5:$K$29,"Augsts"),COUNTIF('Pazemes iekārtas'!$K$6:$K$14,"Augsts"),COUNTIF('Virszemes iekārtas'!$K$6:$K$11,"Augsts"),COUNTIF($K$6:$K47,"Augsts"))))</f>
      </c>
      <c r="B47" s="49">
        <f>CONCATENATE("Ļoti augsts",(SUM(COUNTIF('Pazemes sateces baseins'!$K$5:$K$27,"Ļoti augsts"),COUNTIF('Virszemes sateces baseins'!$K$5:$K$29,"Ļoti augsts"),COUNTIF('Pazemes iekārtas'!$K$6:$K$14,"Ļoti augsts"),COUNTIF('Virszemes iekārtas'!$K$6:$K$11,"Ļoti augsts"),COUNTIF($K$6:$K47,"Ļoti augsts"))))</f>
      </c>
      <c r="C47" s="49">
        <f>IF($F47="Nē","A1Nē","")</f>
      </c>
      <c r="D47" s="90" t="s">
        <v>729</v>
      </c>
      <c r="E47" s="91" t="s">
        <v>646</v>
      </c>
      <c r="F47" s="44" t="inlineStr">
        <is>
          <t>Nav zināms/jāapstiprina vēlāk</t>
        </is>
      </c>
      <c r="G47" s="44"/>
      <c r="H47" s="44"/>
      <c r="I47" s="44"/>
      <c r="J47" s="44"/>
      <c r="K47" s="47">
        <f>IF(AND($N47=5,$M47=1),"Vidējs",IF(AND($N47=4,$M47=1),"Vidējs",IF(AND($N47=4,$M47=2),"Vidējs",IF(AND($N47=3,$M47=2),"Vidējs",IF(AND($N47=2,$M47=3),"Vidējs",IF(AND($N47=1,$M47=3),"Vidējs",IF(AND($N47=1,$M47=4),"Vidējs",IF(AND($N47=5,$M47=2),"Augsts",IF(AND($N47=4,$M47=3),"Augsts",IF(AND($N47=3,$M47=3),"Augsts",IF(AND($N47=3,$M47=4),"Augsts",IF(AND($N47=2,$M47=4),"Augsts",IF(AND($N47=1,$M47=5),"Augsts",IF(AND($N47=5,$M47=3),"Ļoti augsts",IF(AND($N47=5,$M47=4),"Ļoti augsts",IF(AND($N47=5,$M47=5),"Ļoti augsts",IF(AND($N47=4,$M47=4),"Ļoti augsts",IF(AND($N47=4,$M47=5),"Ļoti augsts",IF(AND($N47=3,$M47=5),"Ļoti augsts",IF(AND($N47=2,$M47=5),"Ļoti augsts",IF(AND($N47=3,$M47=1),"Zems",IF(AND($N47=2,$M47=1),"Zems",IF(AND($N47=2,$M47=2),"Zems",IF(AND($N47=1,$M47=1),"Zems",IF(AND($N47=1,$M47=2),"Zems",IF(F47="Nav zināms/jāapstiprina vēlāk","Ļoti augsts",IF(F47="Nē","Ļoti augsts","")))))))))))))))))))))))))))</f>
      </c>
      <c r="L47" s="46">
        <f>IF($F47&lt;&gt;"Nē","",IF(OR($G47="",$H47=""),"Norādīt notikuma iestāšanās iespējamību un seku smagumu",IF(AND($M47&gt;=2,OR($I47="",$J47="")),"Jānorāda notikuma ilgums un ietekmēto ūdens lietotāju skaits","")))</f>
      </c>
      <c r="M47" s="47">
        <f t="shared" si="3"/>
      </c>
      <c r="N47" s="47">
        <f t="shared" si="4"/>
      </c>
      <c r="O47" s="46">
        <f t="shared" si="2"/>
      </c>
    </row>
    <row r="48" spans="1:15" ht="25.5" x14ac:dyDescent="0.25">
      <c r="A48" s="49">
        <f>CONCATENATE("Augsts",(SUM(COUNTIF('Pazemes sateces baseins'!$K$5:$K$27,"Augsts"),COUNTIF('Virszemes sateces baseins'!$K$5:$K$29,"Augsts"),COUNTIF('Pazemes iekārtas'!$K$6:$K$14,"Augsts"),COUNTIF('Virszemes iekārtas'!$K$6:$K$11,"Augsts"),COUNTIF($K$6:$K48,"Augsts"))))</f>
      </c>
      <c r="B48" s="49">
        <f>CONCATENATE("Ļoti augsts",(SUM(COUNTIF('Pazemes sateces baseins'!$K$5:$K$27,"Ļoti augsts"),COUNTIF('Virszemes sateces baseins'!$K$5:$K$29,"Ļoti augsts"),COUNTIF('Pazemes iekārtas'!$K$6:$K$14,"Ļoti augsts"),COUNTIF('Virszemes iekārtas'!$K$6:$K$11,"Ļoti augsts"),COUNTIF($K$6:$K48,"Ļoti augsts"))))</f>
      </c>
      <c r="C48" s="49"/>
      <c r="D48" s="90" t="s">
        <v>730</v>
      </c>
      <c r="E48" s="91" t="s">
        <v>647</v>
      </c>
      <c r="F48" s="44" t="inlineStr">
        <is>
          <t>Jā</t>
        </is>
      </c>
      <c r="G48" s="44"/>
      <c r="H48" s="44"/>
      <c r="I48" s="44"/>
      <c r="J48" s="44"/>
      <c r="K48" s="47">
        <f t="shared" si="5"/>
      </c>
      <c r="L48" s="46">
        <f t="shared" si="1"/>
      </c>
      <c r="M48" s="47">
        <f t="shared" si="3"/>
      </c>
      <c r="N48" s="47">
        <f t="shared" si="4"/>
      </c>
      <c r="O48" s="46">
        <f t="shared" si="2"/>
      </c>
    </row>
    <row r="49" spans="1:15" ht="25.5" x14ac:dyDescent="0.25">
      <c r="A49" s="49">
        <f>CONCATENATE("Augsts",(SUM(COUNTIF('Pazemes sateces baseins'!$K$5:$K$27,"Augsts"),COUNTIF('Virszemes sateces baseins'!$K$5:$K$29,"Augsts"),COUNTIF('Pazemes iekārtas'!$K$6:$K$14,"Augsts"),COUNTIF('Virszemes iekārtas'!$K$6:$K$11,"Augsts"),COUNTIF($K$6:$K49,"Augsts"))))</f>
      </c>
      <c r="B49" s="49">
        <f>CONCATENATE("Ļoti augsts",(SUM(COUNTIF('Pazemes sateces baseins'!$K$5:$K$27,"Ļoti augsts"),COUNTIF('Virszemes sateces baseins'!$K$5:$K$29,"Ļoti augsts"),COUNTIF('Pazemes iekārtas'!$K$6:$K$14,"Ļoti augsts"),COUNTIF('Virszemes iekārtas'!$K$6:$K$11,"Ļoti augsts"),COUNTIF($K$6:$K49,"Ļoti augsts"))))</f>
      </c>
      <c r="C49" s="49"/>
      <c r="D49" s="90" t="s">
        <v>731</v>
      </c>
      <c r="E49" s="93" t="s">
        <v>648</v>
      </c>
      <c r="F49" s="44" t="inlineStr">
        <is>
          <t>Jā</t>
        </is>
      </c>
      <c r="G49" s="44"/>
      <c r="H49" s="44"/>
      <c r="I49" s="44"/>
      <c r="J49" s="44"/>
      <c r="K49" s="47">
        <f t="shared" si="5"/>
      </c>
      <c r="L49" s="46">
        <f t="shared" si="1"/>
      </c>
      <c r="M49" s="47">
        <f t="shared" si="3"/>
      </c>
      <c r="N49" s="47">
        <f t="shared" si="4"/>
      </c>
      <c r="O49" s="46">
        <f t="shared" si="2"/>
      </c>
    </row>
    <row r="50" spans="1:15" ht="38.25" x14ac:dyDescent="0.25">
      <c r="A50" s="49">
        <f>CONCATENATE("Augsts",(SUM(COUNTIF('Pazemes sateces baseins'!$K$5:$K$27,"Augsts"),COUNTIF('Virszemes sateces baseins'!$K$5:$K$29,"Augsts"),COUNTIF('Pazemes iekārtas'!$K$6:$K$14,"Augsts"),COUNTIF('Virszemes iekārtas'!$K$6:$K$11,"Augsts"),COUNTIF($K$6:$K50,"Augsts"))))</f>
      </c>
      <c r="B50" s="49">
        <f>CONCATENATE("Ļoti augsts",(SUM(COUNTIF('Pazemes sateces baseins'!$K$5:$K$27,"Ļoti augsts"),COUNTIF('Virszemes sateces baseins'!$K$5:$K$29,"Ļoti augsts"),COUNTIF('Pazemes iekārtas'!$K$6:$K$14,"Ļoti augsts"),COUNTIF('Virszemes iekārtas'!$K$6:$K$11,"Ļoti augsts"),COUNTIF($K$6:$K50,"Ļoti augsts"))))</f>
      </c>
      <c r="C50" s="49"/>
      <c r="D50" s="90" t="s">
        <v>732</v>
      </c>
      <c r="E50" s="66" t="s">
        <v>1015</v>
      </c>
      <c r="F50" s="44" t="inlineStr">
        <is>
          <t>Jā</t>
        </is>
      </c>
      <c r="G50" s="44"/>
      <c r="H50" s="44"/>
      <c r="I50" s="44"/>
      <c r="J50" s="44"/>
      <c r="K50" s="47">
        <f t="shared" si="5"/>
      </c>
      <c r="L50" s="46">
        <f t="shared" si="1"/>
      </c>
      <c r="M50" s="47">
        <f t="shared" si="3"/>
      </c>
      <c r="N50" s="47">
        <f t="shared" si="4"/>
      </c>
      <c r="O50" s="46">
        <f t="shared" si="2"/>
      </c>
    </row>
    <row r="51" spans="1:15" x14ac:dyDescent="0.25">
      <c r="A51" s="49">
        <f>CONCATENATE("Augsts",(SUM(COUNTIF('Pazemes sateces baseins'!$K$5:$K$27,"Augsts"),COUNTIF('Virszemes sateces baseins'!$K$5:$K$29,"Augsts"),COUNTIF('Pazemes iekārtas'!$K$6:$K$14,"Augsts"),COUNTIF('Virszemes iekārtas'!$K$6:$K$11,"Augsts"),COUNTIF($K$6:$K51,"Augsts"))))</f>
      </c>
      <c r="B51" s="49">
        <f>CONCATENATE("Ļoti augsts",(SUM(COUNTIF('Pazemes sateces baseins'!$K$5:$K$27,"Ļoti augsts"),COUNTIF('Virszemes sateces baseins'!$K$5:$K$29,"Ļoti augsts"),COUNTIF('Pazemes iekārtas'!$K$6:$K$14,"Ļoti augsts"),COUNTIF('Virszemes iekārtas'!$K$6:$K$11,"Ļoti augsts"),COUNTIF($K$6:$K51,"Ļoti augsts"))))</f>
      </c>
      <c r="C51" s="49"/>
      <c r="D51" s="94" t="s">
        <v>671</v>
      </c>
      <c r="E51" s="95"/>
      <c r="F51" s="44"/>
      <c r="G51" s="44"/>
      <c r="H51" s="44"/>
      <c r="I51" s="44"/>
      <c r="J51" s="44"/>
      <c r="K51" s="47">
        <f t="shared" si="5"/>
      </c>
      <c r="L51" s="46">
        <f t="shared" si="1"/>
      </c>
      <c r="M51" s="47">
        <f t="shared" si="3"/>
      </c>
      <c r="N51" s="47">
        <f t="shared" si="4"/>
      </c>
      <c r="O51" s="46">
        <f t="shared" si="2"/>
      </c>
    </row>
    <row r="52" spans="1:15" ht="25.5" x14ac:dyDescent="0.25">
      <c r="A52" s="49">
        <f>CONCATENATE("Augsts",(SUM(COUNTIF('Pazemes sateces baseins'!$K$5:$K$27,"Augsts"),COUNTIF('Virszemes sateces baseins'!$K$5:$K$29,"Augsts"),COUNTIF('Pazemes iekārtas'!$K$6:$K$14,"Augsts"),COUNTIF('Virszemes iekārtas'!$K$6:$K$11,"Augsts"),COUNTIF($K$6:$K52,"Augsts"))))</f>
      </c>
      <c r="B52" s="49">
        <f>CONCATENATE("Ļoti augsts",(SUM(COUNTIF('Pazemes sateces baseins'!$K$5:$K$27,"Ļoti augsts"),COUNTIF('Virszemes sateces baseins'!$K$5:$K$29,"Ļoti augsts"),COUNTIF('Pazemes iekārtas'!$K$6:$K$14,"Ļoti augsts"),COUNTIF('Virszemes iekārtas'!$K$6:$K$11,"Ļoti augsts"),COUNTIF($K$6:$K52,"Ļoti augsts"))))</f>
      </c>
      <c r="C52" s="49">
        <f>IF($F52="Nē","A1Nē","")</f>
      </c>
      <c r="D52" s="96" t="s">
        <v>733</v>
      </c>
      <c r="E52" s="93" t="s">
        <v>1016</v>
      </c>
      <c r="F52" s="44" t="inlineStr">
        <is>
          <t>Jā</t>
        </is>
      </c>
      <c r="G52" s="44"/>
      <c r="H52" s="44"/>
      <c r="I52" s="44"/>
      <c r="J52" s="44"/>
      <c r="K52" s="47">
        <f>IF(AND($N52=5,$M52=1),"Vidējs",IF(AND($N52=4,$M52=1),"Vidējs",IF(AND($N52=4,$M52=2),"Vidējs",IF(AND($N52=3,$M52=2),"Vidējs",IF(AND($N52=2,$M52=3),"Vidējs",IF(AND($N52=1,$M52=3),"Vidējs",IF(AND($N52=1,$M52=4),"Vidējs",IF(AND($N52=5,$M52=2),"Augsts",IF(AND($N52=4,$M52=3),"Augsts",IF(AND($N52=3,$M52=3),"Augsts",IF(AND($N52=3,$M52=4),"Augsts",IF(AND($N52=2,$M52=4),"Augsts",IF(AND($N52=1,$M52=5),"Augsts",IF(AND($N52=5,$M52=3),"Ļoti augsts",IF(AND($N52=5,$M52=4),"Ļoti augsts",IF(AND($N52=5,$M52=5),"Ļoti augsts",IF(AND($N52=4,$M52=4),"Ļoti augsts",IF(AND($N52=4,$M52=5),"Ļoti augsts",IF(AND($N52=3,$M52=5),"Ļoti augsts",IF(AND($N52=2,$M52=5),"Ļoti augsts",IF(AND($N52=3,$M52=1),"Zems",IF(AND($N52=2,$M52=1),"Zems",IF(AND($N52=2,$M52=2),"Zems",IF(AND($N52=1,$M52=1),"Zems",IF(AND($N52=1,$M52=2),"Zems",IF(F52="Nav zināms/jāapstiprina vēlāk","Ļoti augsts",IF(F52="Nē","Ļoti augsts","")))))))))))))))))))))))))))</f>
      </c>
      <c r="L52" s="46">
        <f>IF($F52&lt;&gt;"Nē","",IF(OR($G52="",$H52=""),"Norādīt notikuma iestāšanās iespējamību un seku smagumu",IF(AND($M52&gt;=2,OR($I52="",$J52="")),"Jānorāda notikuma ilgums un ietekmēto ūdens lietotāju skaits","")))</f>
      </c>
      <c r="M52" s="47">
        <f t="shared" si="3"/>
      </c>
      <c r="N52" s="47">
        <f t="shared" si="4"/>
      </c>
      <c r="O52" s="46">
        <f t="shared" si="2"/>
      </c>
    </row>
    <row r="53" spans="1:15" ht="63.75" x14ac:dyDescent="0.25">
      <c r="A53" s="49">
        <f>CONCATENATE("Augsts",(SUM(COUNTIF('Pazemes sateces baseins'!$K$5:$K$27,"Augsts"),COUNTIF('Virszemes sateces baseins'!$K$5:$K$29,"Augsts"),COUNTIF('Pazemes iekārtas'!$K$6:$K$14,"Augsts"),COUNTIF('Virszemes iekārtas'!$K$6:$K$11,"Augsts"),COUNTIF($K$6:$K53,"Augsts"))))</f>
      </c>
      <c r="B53" s="49">
        <f>CONCATENATE("Ļoti augsts",(SUM(COUNTIF('Pazemes sateces baseins'!$K$5:$K$27,"Ļoti augsts"),COUNTIF('Virszemes sateces baseins'!$K$5:$K$29,"Ļoti augsts"),COUNTIF('Pazemes iekārtas'!$K$6:$K$14,"Ļoti augsts"),COUNTIF('Virszemes iekārtas'!$K$6:$K$11,"Ļoti augsts"),COUNTIF($K$6:$K53,"Ļoti augsts"))))</f>
      </c>
      <c r="C53" s="49"/>
      <c r="D53" s="96" t="s">
        <v>734</v>
      </c>
      <c r="E53" s="93" t="s">
        <v>649</v>
      </c>
      <c r="F53" s="44" t="inlineStr">
        <is>
          <t>Jā</t>
        </is>
      </c>
      <c r="G53" s="44"/>
      <c r="H53" s="44"/>
      <c r="I53" s="44"/>
      <c r="J53" s="44"/>
      <c r="K53" s="47">
        <f t="shared" si="5"/>
      </c>
      <c r="L53" s="46">
        <f t="shared" si="1"/>
      </c>
      <c r="M53" s="47">
        <f t="shared" si="3"/>
      </c>
      <c r="N53" s="47">
        <f t="shared" si="4"/>
      </c>
      <c r="O53" s="46">
        <f t="shared" si="2"/>
      </c>
    </row>
    <row r="54" spans="1:15" ht="38.25" x14ac:dyDescent="0.25">
      <c r="A54" s="49">
        <f>CONCATENATE("Augsts",(SUM(COUNTIF('Pazemes sateces baseins'!$K$5:$K$27,"Augsts"),COUNTIF('Virszemes sateces baseins'!$K$5:$K$29,"Augsts"),COUNTIF('Pazemes iekārtas'!$K$6:$K$14,"Augsts"),COUNTIF('Virszemes iekārtas'!$K$6:$K$11,"Augsts"),COUNTIF($K$6:$K54,"Augsts"))))</f>
      </c>
      <c r="B54" s="49">
        <f>CONCATENATE("Ļoti augsts",(SUM(COUNTIF('Pazemes sateces baseins'!$K$5:$K$27,"Ļoti augsts"),COUNTIF('Virszemes sateces baseins'!$K$5:$K$29,"Ļoti augsts"),COUNTIF('Pazemes iekārtas'!$K$6:$K$14,"Ļoti augsts"),COUNTIF('Virszemes iekārtas'!$K$6:$K$11,"Ļoti augsts"),COUNTIF($K$6:$K54,"Ļoti augsts"))))</f>
      </c>
      <c r="C54" s="49"/>
      <c r="D54" s="96" t="s">
        <v>715</v>
      </c>
      <c r="E54" s="97" t="s">
        <v>1017</v>
      </c>
      <c r="F54" s="44" t="inlineStr">
        <is>
          <t>Jā</t>
        </is>
      </c>
      <c r="G54" s="44"/>
      <c r="H54" s="44"/>
      <c r="I54" s="44"/>
      <c r="J54" s="44"/>
      <c r="K54" s="47">
        <f t="shared" si="5"/>
      </c>
      <c r="L54" s="46">
        <f t="shared" si="1"/>
      </c>
      <c r="M54" s="47">
        <f t="shared" si="3"/>
      </c>
      <c r="N54" s="47">
        <f t="shared" si="4"/>
      </c>
      <c r="O54" s="46">
        <f t="shared" si="2"/>
      </c>
    </row>
    <row r="55" spans="1:15" ht="25.5" x14ac:dyDescent="0.25">
      <c r="A55" s="49">
        <f>CONCATENATE("Augsts",(SUM(COUNTIF('Pazemes sateces baseins'!$K$5:$K$27,"Augsts"),COUNTIF('Virszemes sateces baseins'!$K$5:$K$29,"Augsts"),COUNTIF('Pazemes iekārtas'!$K$6:$K$14,"Augsts"),COUNTIF('Virszemes iekārtas'!$K$6:$K$11,"Augsts"),COUNTIF($K$6:$K55,"Augsts"))))</f>
      </c>
      <c r="B55" s="49">
        <f>CONCATENATE("Ļoti augsts",(SUM(COUNTIF('Pazemes sateces baseins'!$K$5:$K$27,"Ļoti augsts"),COUNTIF('Virszemes sateces baseins'!$K$5:$K$29,"Ļoti augsts"),COUNTIF('Pazemes iekārtas'!$K$6:$K$14,"Ļoti augsts"),COUNTIF('Virszemes iekārtas'!$K$6:$K$11,"Ļoti augsts"),COUNTIF($K$6:$K55,"Ļoti augsts"))))</f>
      </c>
      <c r="C55" s="49">
        <f>IF($F55="Nē","A1Nē","")</f>
      </c>
      <c r="D55" s="96" t="s">
        <v>716</v>
      </c>
      <c r="E55" s="97" t="s">
        <v>650</v>
      </c>
      <c r="F55" s="44" t="inlineStr">
        <is>
          <t>Nē</t>
        </is>
      </c>
      <c r="G55" s="44" t="inlineStr">
        <is>
          <t>Iespējams</t>
        </is>
      </c>
      <c r="H55" s="44" t="inlineStr">
        <is>
          <t>Nav būtiskas ietekmes</t>
        </is>
      </c>
      <c r="I55" s="44" t="inlineStr">
        <is>
          <t>1-4 nedēļas</t>
        </is>
      </c>
      <c r="J55" s="44" t="inlineStr">
        <is>
          <t>10 000-100 000</t>
        </is>
      </c>
      <c r="K55" s="47">
        <f>IF(AND($N55=5,$M55=1),"Vidējs",IF(AND($N55=4,$M55=1),"Vidējs",IF(AND($N55=4,$M55=2),"Vidējs",IF(AND($N55=3,$M55=2),"Vidējs",IF(AND($N55=2,$M55=3),"Vidējs",IF(AND($N55=1,$M55=3),"Vidējs",IF(AND($N55=1,$M55=4),"Vidējs",IF(AND($N55=5,$M55=2),"Augsts",IF(AND($N55=4,$M55=3),"Augsts",IF(AND($N55=3,$M55=3),"Augsts",IF(AND($N55=3,$M55=4),"Augsts",IF(AND($N55=2,$M55=4),"Augsts",IF(AND($N55=1,$M55=5),"Augsts",IF(AND($N55=5,$M55=3),"Ļoti augsts",IF(AND($N55=5,$M55=4),"Ļoti augsts",IF(AND($N55=5,$M55=5),"Ļoti augsts",IF(AND($N55=4,$M55=4),"Ļoti augsts",IF(AND($N55=4,$M55=5),"Ļoti augsts",IF(AND($N55=3,$M55=5),"Ļoti augsts",IF(AND($N55=2,$M55=5),"Ļoti augsts",IF(AND($N55=3,$M55=1),"Zems",IF(AND($N55=2,$M55=1),"Zems",IF(AND($N55=2,$M55=2),"Zems",IF(AND($N55=1,$M55=1),"Zems",IF(AND($N55=1,$M55=2),"Zems",IF(F55="Nav zināms/jāapstiprina vēlāk","Ļoti augsts",IF(F55="Nē","Ļoti augsts","")))))))))))))))))))))))))))</f>
      </c>
      <c r="L55" s="46">
        <f>IF($F55&lt;&gt;"Nē","",IF(OR($G55="",$H55=""),"Norādīt notikuma iestāšanās iespējamību un seku smagumu",IF(AND($M55&gt;=2,OR($I55="",$J55="")),"Jānorāda notikuma ilgums un ietekmēto ūdens lietotāju skaits","")))</f>
      </c>
      <c r="M55" s="47">
        <f t="shared" si="3"/>
      </c>
      <c r="N55" s="47">
        <f t="shared" si="4"/>
      </c>
      <c r="O55" s="46">
        <f t="shared" si="2"/>
      </c>
    </row>
    <row r="56" spans="1:15" ht="25.5" x14ac:dyDescent="0.25">
      <c r="A56" s="49">
        <f>CONCATENATE("Augsts",(SUM(COUNTIF('Pazemes sateces baseins'!$K$5:$K$27,"Augsts"),COUNTIF('Virszemes sateces baseins'!$K$5:$K$29,"Augsts"),COUNTIF('Pazemes iekārtas'!$K$6:$K$14,"Augsts"),COUNTIF('Virszemes iekārtas'!$K$6:$K$11,"Augsts"),COUNTIF($K$6:$K56,"Augsts"))))</f>
      </c>
      <c r="B56" s="49">
        <f>CONCATENATE("Ļoti augsts",(SUM(COUNTIF('Pazemes sateces baseins'!$K$5:$K$27,"Ļoti augsts"),COUNTIF('Virszemes sateces baseins'!$K$5:$K$29,"Ļoti augsts"),COUNTIF('Pazemes iekārtas'!$K$6:$K$14,"Ļoti augsts"),COUNTIF('Virszemes iekārtas'!$K$6:$K$11,"Ļoti augsts"),COUNTIF($K$6:$K56,"Ļoti augsts"))))</f>
      </c>
      <c r="C56" s="49">
        <f>IF($F56="Nē","A1Nē","")</f>
      </c>
      <c r="D56" s="96" t="s">
        <v>717</v>
      </c>
      <c r="E56" s="93" t="s">
        <v>651</v>
      </c>
      <c r="F56" s="44" t="inlineStr">
        <is>
          <t>Jā</t>
        </is>
      </c>
      <c r="G56" s="44"/>
      <c r="H56" s="44"/>
      <c r="I56" s="44"/>
      <c r="J56" s="44"/>
      <c r="K56" s="47">
        <f>IF(AND($N56=5,$M56=1),"Vidējs",IF(AND($N56=4,$M56=1),"Vidējs",IF(AND($N56=4,$M56=2),"Vidējs",IF(AND($N56=3,$M56=2),"Vidējs",IF(AND($N56=2,$M56=3),"Vidējs",IF(AND($N56=1,$M56=3),"Vidējs",IF(AND($N56=1,$M56=4),"Vidējs",IF(AND($N56=5,$M56=2),"Augsts",IF(AND($N56=4,$M56=3),"Augsts",IF(AND($N56=3,$M56=3),"Augsts",IF(AND($N56=3,$M56=4),"Augsts",IF(AND($N56=2,$M56=4),"Augsts",IF(AND($N56=1,$M56=5),"Augsts",IF(AND($N56=5,$M56=3),"Ļoti augsts",IF(AND($N56=5,$M56=4),"Ļoti augsts",IF(AND($N56=5,$M56=5),"Ļoti augsts",IF(AND($N56=4,$M56=4),"Ļoti augsts",IF(AND($N56=4,$M56=5),"Ļoti augsts",IF(AND($N56=3,$M56=5),"Ļoti augsts",IF(AND($N56=2,$M56=5),"Ļoti augsts",IF(AND($N56=3,$M56=1),"Zems",IF(AND($N56=2,$M56=1),"Zems",IF(AND($N56=2,$M56=2),"Zems",IF(AND($N56=1,$M56=1),"Zems",IF(AND($N56=1,$M56=2),"Zems",IF(F56="Nav zināms/jāapstiprina vēlāk","Ļoti augsts",IF(F56="Nē","Ļoti augsts","")))))))))))))))))))))))))))</f>
      </c>
      <c r="L56" s="46">
        <f>IF($F56&lt;&gt;"Nē","",IF(OR($G56="",$H56=""),"Norādīt notikuma iestāšanās iespējamību un seku smagumu",IF(AND($M56&gt;=2,OR($I56="",$J56="")),"Jānorāda notikuma ilgums un ietekmēto ūdens lietotāju skaits","")))</f>
      </c>
      <c r="M56" s="47">
        <f t="shared" si="3"/>
      </c>
      <c r="N56" s="47">
        <f t="shared" si="4"/>
      </c>
      <c r="O56" s="46">
        <f t="shared" si="2"/>
      </c>
    </row>
    <row r="57" spans="1:15" ht="51" x14ac:dyDescent="0.25">
      <c r="A57" s="49">
        <f>CONCATENATE("Augsts",(SUM(COUNTIF('Pazemes sateces baseins'!$K$5:$K$27,"Augsts"),COUNTIF('Virszemes sateces baseins'!$K$5:$K$29,"Augsts"),COUNTIF('Pazemes iekārtas'!$K$6:$K$14,"Augsts"),COUNTIF('Virszemes iekārtas'!$K$6:$K$11,"Augsts"),COUNTIF($K$6:$K57,"Augsts"))))</f>
      </c>
      <c r="B57" s="49">
        <f>CONCATENATE("Ļoti augsts",(SUM(COUNTIF('Pazemes sateces baseins'!$K$5:$K$27,"Ļoti augsts"),COUNTIF('Virszemes sateces baseins'!$K$5:$K$29,"Ļoti augsts"),COUNTIF('Pazemes iekārtas'!$K$6:$K$14,"Ļoti augsts"),COUNTIF('Virszemes iekārtas'!$K$6:$K$11,"Ļoti augsts"),COUNTIF($K$6:$K57,"Ļoti augsts"))))</f>
      </c>
      <c r="C57" s="49"/>
      <c r="D57" s="96" t="s">
        <v>718</v>
      </c>
      <c r="E57" s="93" t="s">
        <v>652</v>
      </c>
      <c r="F57" s="44" t="inlineStr">
        <is>
          <t>Nav zināms/jāapstiprina vēlāk</t>
        </is>
      </c>
      <c r="G57" s="44"/>
      <c r="H57" s="44"/>
      <c r="I57" s="44"/>
      <c r="J57" s="44"/>
      <c r="K57" s="47">
        <f>IF(AND($N57=5,$M57=1),"Vidējs",IF(AND($N57=4,$M57=1),"Vidējs",IF(AND($N57=4,$M57=2),"Vidējs",IF(AND($N57=3,$M57=2),"Vidējs",IF(AND($N57=2,$M57=3),"Vidējs",IF(AND($N57=1,$M57=3),"Vidējs",IF(AND($N57=1,$M57=4),"Vidējs",IF(AND($N57=5,$M57=2),"Augsts",IF(AND($N57=4,$M57=3),"Augsts",IF(AND($N57=3,$M57=3),"Augsts",IF(AND($N57=3,$M57=4),"Augsts",IF(AND($N57=2,$M57=4),"Augsts",IF(AND($N57=1,$M57=5),"Augsts",IF(AND($N57=5,$M57=3),"Ļoti augsts",IF(AND($N57=5,$M57=4),"Ļoti augsts",IF(AND($N57=5,$M57=5),"Ļoti augsts",IF(AND($N57=4,$M57=4),"Ļoti augsts",IF(AND($N57=4,$M57=5),"Ļoti augsts",IF(AND($N57=3,$M57=5),"Ļoti augsts",IF(AND($N57=2,$M57=5),"Ļoti augsts",IF(AND($N57=3,$M57=1),"Zems",IF(AND($N57=2,$M57=1),"Zems",IF(AND($N57=2,$M57=2),"Zems",IF(AND($N57=1,$M57=1),"Zems",IF(AND($N57=1,$M57=2),"Zems",IF(F57="Nav zināms/jāapstiprina vēlāk","Ļoti augsts",IF(F57="Jā","Ļoti augsts","")))))))))))))))))))))))))))</f>
      </c>
      <c r="L57" s="46">
        <f>IF($F57&lt;&gt;"Jā","",IF(OR($G57="",$H57=""),"Norādīt notikuma iestāšanās iespējamību un seku smagumu",IF(AND($M57&gt;=2,OR($I57="",$J57="")),"Jānorāda notikuma ilgums un ietekmēto ūdens lietotāju skaits","")))</f>
      </c>
      <c r="M57" s="47">
        <f t="shared" si="3"/>
      </c>
      <c r="N57" s="47">
        <f t="shared" si="4"/>
      </c>
      <c r="O57" s="46">
        <f t="shared" si="2"/>
      </c>
    </row>
    <row r="58" spans="1:15" ht="38.25" x14ac:dyDescent="0.25">
      <c r="A58" s="49">
        <f>CONCATENATE("Augsts",(SUM(COUNTIF('Pazemes sateces baseins'!$K$5:$K$27,"Augsts"),COUNTIF('Virszemes sateces baseins'!$K$5:$K$29,"Augsts"),COUNTIF('Pazemes iekārtas'!$K$6:$K$14,"Augsts"),COUNTIF('Virszemes iekārtas'!$K$6:$K$11,"Augsts"),COUNTIF($K$6:$K58,"Augsts"))))</f>
      </c>
      <c r="B58" s="49">
        <f>CONCATENATE("Ļoti augsts",(SUM(COUNTIF('Pazemes sateces baseins'!$K$5:$K$27,"Ļoti augsts"),COUNTIF('Virszemes sateces baseins'!$K$5:$K$29,"Ļoti augsts"),COUNTIF('Pazemes iekārtas'!$K$6:$K$14,"Ļoti augsts"),COUNTIF('Virszemes iekārtas'!$K$6:$K$11,"Ļoti augsts"),COUNTIF($K$6:$K58,"Ļoti augsts"))))</f>
      </c>
      <c r="C58" s="49">
        <f>IF(F58="Nē","A8Nē","")</f>
      </c>
      <c r="D58" s="96" t="s">
        <v>719</v>
      </c>
      <c r="E58" s="93" t="s">
        <v>653</v>
      </c>
      <c r="F58" s="44" t="inlineStr">
        <is>
          <t>Jā</t>
        </is>
      </c>
      <c r="G58" s="44"/>
      <c r="H58" s="44"/>
      <c r="I58" s="44"/>
      <c r="J58" s="44"/>
      <c r="K58" s="47">
        <f t="shared" si="5"/>
      </c>
      <c r="L58" s="46">
        <f>IF($F58&lt;&gt;"Nē","",IF(OR($G58="",$H58=""),"Norādīt notikuma iestāšanās iespējamību un seku smagumu",IF(AND($M58&gt;=2,OR($I58="",$J58="")),"Jānorāda notikuma ilgums un ietekmēto ūdens lietotāju skaits","")))</f>
      </c>
      <c r="M58" s="47">
        <f t="shared" si="3"/>
      </c>
      <c r="N58" s="47">
        <f t="shared" si="4"/>
      </c>
      <c r="O58" s="46">
        <f t="shared" si="2"/>
      </c>
    </row>
    <row r="59" spans="1:15" ht="38.25" x14ac:dyDescent="0.2">
      <c r="A59" s="49">
        <f>CONCATENATE("Augsts",(SUM(COUNTIF('Pazemes sateces baseins'!$K$5:$K$27,"Augsts"),COUNTIF('Virszemes sateces baseins'!$K$5:$K$29,"Augsts"),COUNTIF('Pazemes iekārtas'!$K$6:$K$14,"Augsts"),COUNTIF('Virszemes iekārtas'!$K$6:$K$11,"Augsts"),COUNTIF($K$6:$K59,"Augsts"))))</f>
      </c>
      <c r="B59" s="49">
        <f>CONCATENATE("Ļoti augsts",(SUM(COUNTIF('Pazemes sateces baseins'!$K$5:$K$27,"Ļoti augsts"),COUNTIF('Virszemes sateces baseins'!$K$5:$K$29,"Ļoti augsts"),COUNTIF('Pazemes iekārtas'!$K$6:$K$14,"Ļoti augsts"),COUNTIF('Virszemes iekārtas'!$K$6:$K$11,"Ļoti augsts"),COUNTIF($K$6:$K59,"Ļoti augsts"))))</f>
      </c>
      <c r="C59" s="49"/>
      <c r="D59" s="96" t="s">
        <v>720</v>
      </c>
      <c r="E59" s="98" t="s">
        <v>654</v>
      </c>
      <c r="F59" s="44" t="inlineStr">
        <is>
          <t>Jā</t>
        </is>
      </c>
      <c r="G59" s="44"/>
      <c r="H59" s="44"/>
      <c r="I59" s="44"/>
      <c r="J59" s="44"/>
      <c r="K59" s="47">
        <f t="shared" si="5"/>
      </c>
      <c r="L59" s="46">
        <f t="shared" si="1"/>
      </c>
      <c r="M59" s="47">
        <f t="shared" si="3"/>
      </c>
      <c r="N59" s="47">
        <f t="shared" si="4"/>
      </c>
      <c r="O59" s="46">
        <f t="shared" si="2"/>
      </c>
    </row>
    <row r="60" spans="1:15" ht="38.25" x14ac:dyDescent="0.25">
      <c r="A60" s="49">
        <f>CONCATENATE("Augsts",(SUM(COUNTIF('Pazemes sateces baseins'!$K$5:$K$27,"Augsts"),COUNTIF('Virszemes sateces baseins'!$K$5:$K$29,"Augsts"),COUNTIF('Pazemes iekārtas'!$K$6:$K$14,"Augsts"),COUNTIF('Virszemes iekārtas'!$K$6:$K$11,"Augsts"),COUNTIF($K$6:$K60,"Augsts"))))</f>
      </c>
      <c r="B60" s="49">
        <f>CONCATENATE("Ļoti augsts",(SUM(COUNTIF('Pazemes sateces baseins'!$K$5:$K$27,"Ļoti augsts"),COUNTIF('Virszemes sateces baseins'!$K$5:$K$29,"Ļoti augsts"),COUNTIF('Pazemes iekārtas'!$K$6:$K$14,"Ļoti augsts"),COUNTIF('Virszemes iekārtas'!$K$6:$K$11,"Ļoti augsts"),COUNTIF($K$6:$K60,"Ļoti augsts"))))</f>
      </c>
      <c r="C60" s="49"/>
      <c r="D60" s="96" t="s">
        <v>721</v>
      </c>
      <c r="E60" s="99" t="s">
        <v>655</v>
      </c>
      <c r="F60" s="44" t="inlineStr">
        <is>
          <t>Jā</t>
        </is>
      </c>
      <c r="G60" s="44"/>
      <c r="H60" s="44"/>
      <c r="I60" s="44"/>
      <c r="J60" s="44"/>
      <c r="K60" s="47">
        <f t="shared" si="5"/>
      </c>
      <c r="L60" s="46">
        <f t="shared" si="1"/>
      </c>
      <c r="M60" s="47">
        <f t="shared" si="3"/>
      </c>
      <c r="N60" s="47">
        <f t="shared" si="4"/>
      </c>
      <c r="O60" s="46">
        <f t="shared" si="2"/>
      </c>
    </row>
    <row r="61" spans="1:15" ht="38.25" x14ac:dyDescent="0.25">
      <c r="A61" s="49">
        <f>CONCATENATE("Augsts",(SUM(COUNTIF('Pazemes sateces baseins'!$K$5:$K$27,"Augsts"),COUNTIF('Virszemes sateces baseins'!$K$5:$K$29,"Augsts"),COUNTIF('Pazemes iekārtas'!$K$6:$K$14,"Augsts"),COUNTIF('Virszemes iekārtas'!$K$6:$K$11,"Augsts"),COUNTIF($K$6:$K61,"Augsts"))))</f>
      </c>
      <c r="B61" s="49">
        <f>CONCATENATE("Ļoti augsts",(SUM(COUNTIF('Pazemes sateces baseins'!$K$5:$K$27,"Ļoti augsts"),COUNTIF('Virszemes sateces baseins'!$K$5:$K$29,"Ļoti augsts"),COUNTIF('Pazemes iekārtas'!$K$6:$K$14,"Ļoti augsts"),COUNTIF('Virszemes iekārtas'!$K$6:$K$11,"Ļoti augsts"),COUNTIF($K$6:$K61,"Ļoti augsts"))))</f>
      </c>
      <c r="C61" s="49"/>
      <c r="D61" s="96" t="s">
        <v>722</v>
      </c>
      <c r="E61" s="99" t="s">
        <v>656</v>
      </c>
      <c r="F61" s="44" t="inlineStr">
        <is>
          <t>Jā</t>
        </is>
      </c>
      <c r="G61" s="44"/>
      <c r="H61" s="44"/>
      <c r="I61" s="44"/>
      <c r="J61" s="44"/>
      <c r="K61" s="47">
        <f t="shared" si="5"/>
      </c>
      <c r="L61" s="46">
        <f t="shared" si="1"/>
      </c>
      <c r="M61" s="47">
        <f t="shared" si="3"/>
      </c>
      <c r="N61" s="47">
        <f t="shared" si="4"/>
      </c>
      <c r="O61" s="46">
        <f t="shared" si="2"/>
      </c>
    </row>
    <row r="62" spans="1:15" ht="38.25" x14ac:dyDescent="0.25">
      <c r="A62" s="49">
        <f>CONCATENATE("Augsts",(SUM(COUNTIF('Pazemes sateces baseins'!$K$5:$K$27,"Augsts"),COUNTIF('Virszemes sateces baseins'!$K$5:$K$29,"Augsts"),COUNTIF('Pazemes iekārtas'!$K$6:$K$14,"Augsts"),COUNTIF('Virszemes iekārtas'!$K$6:$K$11,"Augsts"),COUNTIF($K$6:$K62,"Augsts"))))</f>
      </c>
      <c r="B62" s="49">
        <f>CONCATENATE("Ļoti augsts",(SUM(COUNTIF('Pazemes sateces baseins'!$K$5:$K$27,"Ļoti augsts"),COUNTIF('Virszemes sateces baseins'!$K$5:$K$29,"Ļoti augsts"),COUNTIF('Pazemes iekārtas'!$K$6:$K$14,"Ļoti augsts"),COUNTIF('Virszemes iekārtas'!$K$6:$K$11,"Ļoti augsts"),COUNTIF($K$6:$K62,"Ļoti augsts"))))</f>
      </c>
      <c r="C62" s="49">
        <f>IF($F62="Nē","A1Nē","")</f>
      </c>
      <c r="D62" s="96" t="s">
        <v>723</v>
      </c>
      <c r="E62" s="99" t="s">
        <v>657</v>
      </c>
      <c r="F62" s="44" t="inlineStr">
        <is>
          <t>Jā</t>
        </is>
      </c>
      <c r="G62" s="44"/>
      <c r="H62" s="44"/>
      <c r="I62" s="44"/>
      <c r="J62" s="44"/>
      <c r="K62" s="47">
        <f>IF(AND($N62=5,$M62=1),"Vidējs",IF(AND($N62=4,$M62=1),"Vidējs",IF(AND($N62=4,$M62=2),"Vidējs",IF(AND($N62=3,$M62=2),"Vidējs",IF(AND($N62=2,$M62=3),"Vidējs",IF(AND($N62=1,$M62=3),"Vidējs",IF(AND($N62=1,$M62=4),"Vidējs",IF(AND($N62=5,$M62=2),"Augsts",IF(AND($N62=4,$M62=3),"Augsts",IF(AND($N62=3,$M62=3),"Augsts",IF(AND($N62=3,$M62=4),"Augsts",IF(AND($N62=2,$M62=4),"Augsts",IF(AND($N62=1,$M62=5),"Augsts",IF(AND($N62=5,$M62=3),"Ļoti augsts",IF(AND($N62=5,$M62=4),"Ļoti augsts",IF(AND($N62=5,$M62=5),"Ļoti augsts",IF(AND($N62=4,$M62=4),"Ļoti augsts",IF(AND($N62=4,$M62=5),"Ļoti augsts",IF(AND($N62=3,$M62=5),"Ļoti augsts",IF(AND($N62=2,$M62=5),"Ļoti augsts",IF(AND($N62=3,$M62=1),"Zems",IF(AND($N62=2,$M62=1),"Zems",IF(AND($N62=2,$M62=2),"Zems",IF(AND($N62=1,$M62=1),"Zems",IF(AND($N62=1,$M62=2),"Zems",IF(F62="Nav zināms/jāapstiprina vēlāk","Ļoti augsts",IF(F62="Nē","Ļoti augsts","")))))))))))))))))))))))))))</f>
      </c>
      <c r="L62" s="46">
        <f>IF($F62&lt;&gt;"Nē","",IF(OR($G62="",$H62=""),"Norādīt notikuma iestāšanās iespējamību un seku smagumu",IF(AND($M62&gt;=2,OR($I62="",$J62="")),"Jānorāda notikuma ilgums un ietekmēto ūdens lietotāju skaits","")))</f>
      </c>
      <c r="M62" s="47">
        <f t="shared" si="3"/>
      </c>
      <c r="N62" s="47">
        <f t="shared" si="4"/>
      </c>
      <c r="O62" s="46">
        <f t="shared" si="2"/>
      </c>
    </row>
    <row r="63" spans="1:15" ht="25.5" x14ac:dyDescent="0.25">
      <c r="A63" s="49">
        <f>CONCATENATE("Augsts",(SUM(COUNTIF('Pazemes sateces baseins'!$K$5:$K$27,"Augsts"),COUNTIF('Virszemes sateces baseins'!$K$5:$K$29,"Augsts"),COUNTIF('Pazemes iekārtas'!$K$6:$K$14,"Augsts"),COUNTIF('Virszemes iekārtas'!$K$6:$K$11,"Augsts"),COUNTIF($K$6:$K63,"Augsts"))))</f>
      </c>
      <c r="B63" s="49">
        <f>CONCATENATE("Ļoti augsts",(SUM(COUNTIF('Pazemes sateces baseins'!$K$5:$K$27,"Ļoti augsts"),COUNTIF('Virszemes sateces baseins'!$K$5:$K$29,"Ļoti augsts"),COUNTIF('Pazemes iekārtas'!$K$6:$K$14,"Ļoti augsts"),COUNTIF('Virszemes iekārtas'!$K$6:$K$11,"Ļoti augsts"),COUNTIF($K$6:$K63,"Ļoti augsts"))))</f>
      </c>
      <c r="C63" s="49"/>
      <c r="D63" s="96" t="s">
        <v>735</v>
      </c>
      <c r="E63" s="99" t="s">
        <v>658</v>
      </c>
      <c r="F63" s="44" t="inlineStr">
        <is>
          <t>Jā</t>
        </is>
      </c>
      <c r="G63" s="44"/>
      <c r="H63" s="44"/>
      <c r="I63" s="44"/>
      <c r="J63" s="44"/>
      <c r="K63" s="47">
        <f t="shared" si="5"/>
      </c>
      <c r="L63" s="46">
        <f t="shared" si="1"/>
      </c>
      <c r="M63" s="47">
        <f t="shared" si="3"/>
      </c>
      <c r="N63" s="47">
        <f t="shared" si="4"/>
      </c>
      <c r="O63" s="46">
        <f t="shared" si="2"/>
      </c>
    </row>
    <row r="64" spans="1:15" x14ac:dyDescent="0.25">
      <c r="A64" s="49">
        <f>CONCATENATE("Augsts",(SUM(COUNTIF('Pazemes sateces baseins'!$K$5:$K$27,"Augsts"),COUNTIF('Virszemes sateces baseins'!$K$5:$K$29,"Augsts"),COUNTIF('Pazemes iekārtas'!$K$6:$K$14,"Augsts"),COUNTIF('Virszemes iekārtas'!$K$6:$K$11,"Augsts"),COUNTIF($K$6:$K64,"Augsts"))))</f>
      </c>
      <c r="B64" s="49">
        <f>CONCATENATE("Ļoti augsts",(SUM(COUNTIF('Pazemes sateces baseins'!$K$5:$K$27,"Ļoti augsts"),COUNTIF('Virszemes sateces baseins'!$K$5:$K$29,"Ļoti augsts"),COUNTIF('Pazemes iekārtas'!$K$6:$K$14,"Ļoti augsts"),COUNTIF('Virszemes iekārtas'!$K$6:$K$11,"Ļoti augsts"),COUNTIF($K$6:$K64,"Ļoti augsts"))))</f>
      </c>
      <c r="C64" s="49"/>
      <c r="D64" s="94" t="s">
        <v>736</v>
      </c>
      <c r="E64" s="95"/>
      <c r="F64" s="44"/>
      <c r="G64" s="44"/>
      <c r="H64" s="44"/>
      <c r="I64" s="44"/>
      <c r="J64" s="44"/>
      <c r="K64" s="47">
        <f t="shared" si="5"/>
      </c>
      <c r="L64" s="46">
        <f t="shared" si="1"/>
      </c>
      <c r="M64" s="47">
        <f t="shared" si="3"/>
      </c>
      <c r="N64" s="47">
        <f t="shared" si="4"/>
      </c>
      <c r="O64" s="46">
        <f t="shared" si="2"/>
      </c>
    </row>
    <row r="65" spans="1:15" ht="25.5" x14ac:dyDescent="0.25">
      <c r="A65" s="49">
        <f>CONCATENATE("Augsts",(SUM(COUNTIF('Pazemes sateces baseins'!$K$5:$K$27,"Augsts"),COUNTIF('Virszemes sateces baseins'!$K$5:$K$29,"Augsts"),COUNTIF('Pazemes iekārtas'!$K$6:$K$14,"Augsts"),COUNTIF('Virszemes iekārtas'!$K$6:$K$11,"Augsts"),COUNTIF($K$6:$K65,"Augsts"))))</f>
      </c>
      <c r="B65" s="49">
        <f>CONCATENATE("Ļoti augsts",(SUM(COUNTIF('Pazemes sateces baseins'!$K$5:$K$27,"Ļoti augsts"),COUNTIF('Virszemes sateces baseins'!$K$5:$K$29,"Ļoti augsts"),COUNTIF('Pazemes iekārtas'!$K$6:$K$14,"Ļoti augsts"),COUNTIF('Virszemes iekārtas'!$K$6:$K$11,"Ļoti augsts"),COUNTIF($K$6:$K65,"Ļoti augsts"))))</f>
      </c>
      <c r="C65" s="49"/>
      <c r="D65" s="96" t="s">
        <v>737</v>
      </c>
      <c r="E65" s="93" t="s">
        <v>659</v>
      </c>
      <c r="F65" s="44" t="inlineStr">
        <is>
          <t>Jā</t>
        </is>
      </c>
      <c r="G65" s="44"/>
      <c r="H65" s="44"/>
      <c r="I65" s="44"/>
      <c r="J65" s="44"/>
      <c r="K65" s="47">
        <f t="shared" si="5"/>
      </c>
      <c r="L65" s="46">
        <f t="shared" si="1"/>
      </c>
      <c r="M65" s="47">
        <f t="shared" si="3"/>
      </c>
      <c r="N65" s="47">
        <f t="shared" si="4"/>
      </c>
      <c r="O65" s="46">
        <f t="shared" si="2"/>
      </c>
    </row>
    <row r="66" spans="1:15" ht="25.5" x14ac:dyDescent="0.25">
      <c r="A66" s="49">
        <f>CONCATENATE("Augsts",(SUM(COUNTIF('Pazemes sateces baseins'!$K$5:$K$27,"Augsts"),COUNTIF('Virszemes sateces baseins'!$K$5:$K$29,"Augsts"),COUNTIF('Pazemes iekārtas'!$K$6:$K$14,"Augsts"),COUNTIF('Virszemes iekārtas'!$K$6:$K$11,"Augsts"),COUNTIF($K$6:$K66,"Augsts"))))</f>
      </c>
      <c r="B66" s="49">
        <f>CONCATENATE("Ļoti augsts",(SUM(COUNTIF('Pazemes sateces baseins'!$K$5:$K$27,"Ļoti augsts"),COUNTIF('Virszemes sateces baseins'!$K$5:$K$29,"Ļoti augsts"),COUNTIF('Pazemes iekārtas'!$K$6:$K$14,"Ļoti augsts"),COUNTIF('Virszemes iekārtas'!$K$6:$K$11,"Ļoti augsts"),COUNTIF($K$6:$K66,"Ļoti augsts"))))</f>
      </c>
      <c r="C66" s="49"/>
      <c r="D66" s="96" t="s">
        <v>738</v>
      </c>
      <c r="E66" s="93" t="s">
        <v>660</v>
      </c>
      <c r="F66" s="44" t="inlineStr">
        <is>
          <t>Jā</t>
        </is>
      </c>
      <c r="G66" s="44"/>
      <c r="H66" s="44"/>
      <c r="I66" s="44"/>
      <c r="J66" s="44"/>
      <c r="K66" s="47">
        <f t="shared" si="5"/>
      </c>
      <c r="L66" s="46">
        <f t="shared" si="1"/>
      </c>
      <c r="M66" s="47">
        <f t="shared" si="3"/>
      </c>
      <c r="N66" s="47">
        <f t="shared" si="4"/>
      </c>
      <c r="O66" s="46">
        <f t="shared" si="2"/>
      </c>
    </row>
    <row r="67" spans="1:15" ht="25.5" x14ac:dyDescent="0.25">
      <c r="A67" s="49">
        <f>CONCATENATE("Augsts",(SUM(COUNTIF('Pazemes sateces baseins'!$K$5:$K$27,"Augsts"),COUNTIF('Virszemes sateces baseins'!$K$5:$K$29,"Augsts"),COUNTIF('Pazemes iekārtas'!$K$6:$K$14,"Augsts"),COUNTIF('Virszemes iekārtas'!$K$6:$K$11,"Augsts"),COUNTIF($K$6:$K67,"Augsts"))))</f>
      </c>
      <c r="B67" s="49">
        <f>CONCATENATE("Ļoti augsts",(SUM(COUNTIF('Pazemes sateces baseins'!$K$5:$K$27,"Ļoti augsts"),COUNTIF('Virszemes sateces baseins'!$K$5:$K$29,"Ļoti augsts"),COUNTIF('Pazemes iekārtas'!$K$6:$K$14,"Ļoti augsts"),COUNTIF('Virszemes iekārtas'!$K$6:$K$11,"Ļoti augsts"),COUNTIF($K$6:$K67,"Ļoti augsts"))))</f>
      </c>
      <c r="C67" s="49"/>
      <c r="D67" s="96" t="s">
        <v>739</v>
      </c>
      <c r="E67" s="100" t="s">
        <v>661</v>
      </c>
      <c r="F67" s="44" t="inlineStr">
        <is>
          <t>Jā</t>
        </is>
      </c>
      <c r="G67" s="44"/>
      <c r="H67" s="44"/>
      <c r="I67" s="44"/>
      <c r="J67" s="44"/>
      <c r="K67" s="47">
        <f t="shared" si="5"/>
      </c>
      <c r="L67" s="46">
        <f t="shared" si="1"/>
      </c>
      <c r="M67" s="47">
        <f t="shared" si="3"/>
      </c>
      <c r="N67" s="47">
        <f t="shared" si="4"/>
      </c>
      <c r="O67" s="46">
        <f t="shared" si="2"/>
      </c>
    </row>
    <row r="68" spans="1:15" ht="25.5" x14ac:dyDescent="0.25">
      <c r="A68" s="49">
        <f>CONCATENATE("Augsts",(SUM(COUNTIF('Pazemes sateces baseins'!$K$5:$K$27,"Augsts"),COUNTIF('Virszemes sateces baseins'!$K$5:$K$29,"Augsts"),COUNTIF('Pazemes iekārtas'!$K$6:$K$14,"Augsts"),COUNTIF('Virszemes iekārtas'!$K$6:$K$11,"Augsts"),COUNTIF($K$6:$K68,"Augsts"))))</f>
      </c>
      <c r="B68" s="49">
        <f>CONCATENATE("Ļoti augsts",(SUM(COUNTIF('Pazemes sateces baseins'!$K$5:$K$27,"Ļoti augsts"),COUNTIF('Virszemes sateces baseins'!$K$5:$K$29,"Ļoti augsts"),COUNTIF('Pazemes iekārtas'!$K$6:$K$14,"Ļoti augsts"),COUNTIF('Virszemes iekārtas'!$K$6:$K$11,"Ļoti augsts"),COUNTIF($K$6:$K68,"Ļoti augsts"))))</f>
      </c>
      <c r="C68" s="49"/>
      <c r="D68" s="96" t="s">
        <v>740</v>
      </c>
      <c r="E68" s="100" t="s">
        <v>1018</v>
      </c>
      <c r="F68" s="44" t="inlineStr">
        <is>
          <t>Jā</t>
        </is>
      </c>
      <c r="G68" s="44"/>
      <c r="H68" s="44"/>
      <c r="I68" s="44"/>
      <c r="J68" s="44"/>
      <c r="K68" s="47">
        <f t="shared" si="5"/>
      </c>
      <c r="L68" s="46">
        <f t="shared" si="1"/>
      </c>
      <c r="M68" s="47">
        <f t="shared" si="3"/>
      </c>
      <c r="N68" s="47">
        <f t="shared" si="4"/>
      </c>
      <c r="O68" s="46">
        <f t="shared" si="2"/>
      </c>
    </row>
    <row r="69" spans="1:15" ht="25.5" x14ac:dyDescent="0.25">
      <c r="A69" s="49">
        <f>CONCATENATE("Augsts",(SUM(COUNTIF('Pazemes sateces baseins'!$K$5:$K$27,"Augsts"),COUNTIF('Virszemes sateces baseins'!$K$5:$K$29,"Augsts"),COUNTIF('Pazemes iekārtas'!$K$6:$K$14,"Augsts"),COUNTIF('Virszemes iekārtas'!$K$6:$K$11,"Augsts"),COUNTIF($K$6:$K69,"Augsts"))))</f>
      </c>
      <c r="B69" s="49">
        <f>CONCATENATE("Ļoti augsts",(SUM(COUNTIF('Pazemes sateces baseins'!$K$5:$K$27,"Ļoti augsts"),COUNTIF('Virszemes sateces baseins'!$K$5:$K$29,"Ļoti augsts"),COUNTIF('Pazemes iekārtas'!$K$6:$K$14,"Ļoti augsts"),COUNTIF('Virszemes iekārtas'!$K$6:$K$11,"Ļoti augsts"),COUNTIF($K$6:$K69,"Ļoti augsts"))))</f>
      </c>
      <c r="C69" s="49"/>
      <c r="D69" s="96" t="s">
        <v>741</v>
      </c>
      <c r="E69" s="100" t="s">
        <v>662</v>
      </c>
      <c r="F69" s="44" t="inlineStr">
        <is>
          <t>Jā</t>
        </is>
      </c>
      <c r="G69" s="44"/>
      <c r="H69" s="44"/>
      <c r="I69" s="44"/>
      <c r="J69" s="44"/>
      <c r="K69" s="47">
        <f t="shared" si="5"/>
      </c>
      <c r="L69" s="46">
        <f t="shared" si="1"/>
      </c>
      <c r="M69" s="47">
        <f t="shared" si="3"/>
      </c>
      <c r="N69" s="47">
        <f t="shared" si="4"/>
      </c>
      <c r="O69" s="46">
        <f t="shared" si="2"/>
      </c>
    </row>
    <row r="70" spans="1:15" ht="25.5" x14ac:dyDescent="0.25">
      <c r="A70" s="49">
        <f>CONCATENATE("Augsts",(SUM(COUNTIF('Pazemes sateces baseins'!$K$5:$K$27,"Augsts"),COUNTIF('Virszemes sateces baseins'!$K$5:$K$29,"Augsts"),COUNTIF('Pazemes iekārtas'!$K$6:$K$14,"Augsts"),COUNTIF('Virszemes iekārtas'!$K$6:$K$11,"Augsts"),COUNTIF($K$6:$K70,"Augsts"))))</f>
      </c>
      <c r="B70" s="49">
        <f>CONCATENATE("Ļoti augsts",(SUM(COUNTIF('Pazemes sateces baseins'!$K$5:$K$27,"Ļoti augsts"),COUNTIF('Virszemes sateces baseins'!$K$5:$K$29,"Ļoti augsts"),COUNTIF('Pazemes iekārtas'!$K$6:$K$14,"Ļoti augsts"),COUNTIF('Virszemes iekārtas'!$K$6:$K$11,"Ļoti augsts"),COUNTIF($K$6:$K70,"Ļoti augsts"))))</f>
      </c>
      <c r="C70" s="49">
        <f>IF(F70="Nē","A8Nē","")</f>
      </c>
      <c r="D70" s="96" t="s">
        <v>742</v>
      </c>
      <c r="E70" s="100" t="s">
        <v>663</v>
      </c>
      <c r="F70" s="44" t="inlineStr">
        <is>
          <t>Jā</t>
        </is>
      </c>
      <c r="G70" s="44"/>
      <c r="H70" s="44"/>
      <c r="I70" s="44"/>
      <c r="J70" s="44"/>
      <c r="K70" s="47">
        <f t="shared" si="5"/>
      </c>
      <c r="L70" s="46">
        <f>IF($F70&lt;&gt;"Nē","",IF(OR($G70="",$H70=""),"Norādīt notikuma iestāšanās iespējamību un seku smagumu",IF(AND($M70&gt;=2,OR($I70="",$J70="")),"Jānorāda notikuma ilgums un ietekmēto ūdens lietotāju skaits","")))</f>
      </c>
      <c r="M70" s="47">
        <f t="shared" si="3"/>
      </c>
      <c r="N70" s="47">
        <f t="shared" si="4"/>
      </c>
      <c r="O70" s="46">
        <f t="shared" ref="O70:O133" si="6">IF(AND($N70&gt;0,$M70&gt;0),$N70*$M70,"")</f>
      </c>
    </row>
    <row r="71" spans="1:15" ht="25.5" x14ac:dyDescent="0.25">
      <c r="A71" s="49">
        <f>CONCATENATE("Augsts",(SUM(COUNTIF('Pazemes sateces baseins'!$K$5:$K$27,"Augsts"),COUNTIF('Virszemes sateces baseins'!$K$5:$K$29,"Augsts"),COUNTIF('Pazemes iekārtas'!$K$6:$K$14,"Augsts"),COUNTIF('Virszemes iekārtas'!$K$6:$K$11,"Augsts"),COUNTIF($K$6:$K71,"Augsts"))))</f>
      </c>
      <c r="B71" s="49">
        <f>CONCATENATE("Ļoti augsts",(SUM(COUNTIF('Pazemes sateces baseins'!$K$5:$K$27,"Ļoti augsts"),COUNTIF('Virszemes sateces baseins'!$K$5:$K$29,"Ļoti augsts"),COUNTIF('Pazemes iekārtas'!$K$6:$K$14,"Ļoti augsts"),COUNTIF('Virszemes iekārtas'!$K$6:$K$11,"Ļoti augsts"),COUNTIF($K$6:$K71,"Ļoti augsts"))))</f>
      </c>
      <c r="C71" s="49">
        <f>IF(F71="Nē","A8Nē","")</f>
      </c>
      <c r="D71" s="96" t="s">
        <v>743</v>
      </c>
      <c r="E71" s="100" t="s">
        <v>1019</v>
      </c>
      <c r="F71" s="44" t="inlineStr">
        <is>
          <t>Jā</t>
        </is>
      </c>
      <c r="G71" s="44"/>
      <c r="H71" s="44"/>
      <c r="I71" s="44"/>
      <c r="J71" s="44"/>
      <c r="K71" s="47">
        <f t="shared" ref="K71:K134" si="7">IF(AND($N71=5,$M71=1),"Vidējs",IF(AND($N71=4,$M71=1),"Vidējs",IF(AND($N71=4,$M71=2),"Vidējs",IF(AND($N71=3,$M71=2),"Vidējs",IF(AND($N71=2,$M71=3),"Vidējs",IF(AND($N71=1,$M71=3),"Vidējs",IF(AND($N71=1,$M71=4),"Vidējs",IF(AND($N71=5,$M71=2),"Augsts",IF(AND($N71=4,$M71=3),"Augsts",IF(AND($N71=3,$M71=3),"Augsts",IF(AND($N71=3,$M71=4),"Augsts",IF(AND($N71=2,$M71=4),"Augsts",IF(AND($N71=1,$M71=5),"Augsts",IF(AND($N71=5,$M71=3),"Ļoti augsts",IF(AND($N71=5,$M71=4),"Ļoti augsts",IF(AND($N71=5,$M71=5),"Ļoti augsts",IF(AND($N71=4,$M71=4),"Ļoti augsts",IF(AND($N71=4,$M71=5),"Ļoti augsts",IF(AND($N71=3,$M71=5),"Ļoti augsts",IF(AND($N71=2,$M71=5),"Ļoti augsts",IF(AND($N71=3,$M71=1),"Zems",IF(AND($N71=2,$M71=1),"Zems",IF(AND($N71=2,$M71=2),"Zems",IF(AND($N71=1,$M71=1),"Zems",IF(AND($N71=1,$M71=2),"Zems",IF(F71="Nav zināms/jāapstiprina vēlāk","Ļoti augsts",""))))))))))))))))))))))))))</f>
      </c>
      <c r="L71" s="46">
        <f>IF($F71&lt;&gt;"Nē","",IF(OR($G71="",$H71=""),"Norādīt notikuma iestāšanās iespējamību un seku smagumu",IF(AND($M71&gt;=2,OR($I71="",$J71="")),"Jānorāda notikuma ilgums un ietekmēto ūdens lietotāju skaits","")))</f>
      </c>
      <c r="M71" s="47">
        <f t="shared" ref="M71:M134" si="8">IF($H71="Nav būtiskas ietekmes",1,IF($H71="Neliela ietekme uz regulējošām prasībām",2,IF($H71="Liela ietekme uz organoleptiskajām īpašībām",3,IF($H71="Liela ietekme uz regulējošām prasībām",4,IF($H71="Katastrofāla ietekme uz sabiedrības veselību",5,0)))))</f>
      </c>
      <c r="N71" s="47">
        <f t="shared" ref="N71:N134" si="9">IF($G71="Reti",1,IF($G71="Mazticams",2,IF($G71="Vidējs",3,IF($G71="Iespējams",4,IF($G71="Gandrīz_noteikti",5,0)))))</f>
      </c>
      <c r="O71" s="46">
        <f t="shared" si="6"/>
      </c>
    </row>
    <row r="72" spans="1:15" ht="25.5" x14ac:dyDescent="0.25">
      <c r="A72" s="49">
        <f>CONCATENATE("Augsts",(SUM(COUNTIF('Pazemes sateces baseins'!$K$5:$K$27,"Augsts"),COUNTIF('Virszemes sateces baseins'!$K$5:$K$29,"Augsts"),COUNTIF('Pazemes iekārtas'!$K$6:$K$14,"Augsts"),COUNTIF('Virszemes iekārtas'!$K$6:$K$11,"Augsts"),COUNTIF($K$6:$K72,"Augsts"))))</f>
      </c>
      <c r="B72" s="49">
        <f>CONCATENATE("Ļoti augsts",(SUM(COUNTIF('Pazemes sateces baseins'!$K$5:$K$27,"Ļoti augsts"),COUNTIF('Virszemes sateces baseins'!$K$5:$K$29,"Ļoti augsts"),COUNTIF('Pazemes iekārtas'!$K$6:$K$14,"Ļoti augsts"),COUNTIF('Virszemes iekārtas'!$K$6:$K$11,"Ļoti augsts"),COUNTIF($K$6:$K72,"Ļoti augsts"))))</f>
      </c>
      <c r="C72" s="49">
        <f>IF(F72="Nē","A8Nē","")</f>
      </c>
      <c r="D72" s="96" t="s">
        <v>744</v>
      </c>
      <c r="E72" s="100" t="s">
        <v>664</v>
      </c>
      <c r="F72" s="44" t="inlineStr">
        <is>
          <t>Jā</t>
        </is>
      </c>
      <c r="G72" s="44"/>
      <c r="H72" s="44"/>
      <c r="I72" s="44"/>
      <c r="J72" s="44"/>
      <c r="K72" s="47">
        <f t="shared" si="7"/>
      </c>
      <c r="L72" s="46">
        <f>IF($F72&lt;&gt;"Nē","",IF(OR($G72="",$H72=""),"Norādīt notikuma iestāšanās iespējamību un seku smagumu",IF(AND($M72&gt;=2,OR($I72="",$J72="")),"Jānorāda notikuma ilgums un ietekmēto ūdens lietotāju skaits","")))</f>
      </c>
      <c r="M72" s="47">
        <f t="shared" si="8"/>
      </c>
      <c r="N72" s="47">
        <f t="shared" si="9"/>
      </c>
      <c r="O72" s="46">
        <f t="shared" si="6"/>
      </c>
    </row>
    <row r="73" spans="1:15" ht="25.5" x14ac:dyDescent="0.25">
      <c r="A73" s="49">
        <f>CONCATENATE("Augsts",(SUM(COUNTIF('Pazemes sateces baseins'!$K$5:$K$27,"Augsts"),COUNTIF('Virszemes sateces baseins'!$K$5:$K$29,"Augsts"),COUNTIF('Pazemes iekārtas'!$K$6:$K$14,"Augsts"),COUNTIF('Virszemes iekārtas'!$K$6:$K$11,"Augsts"),COUNTIF($K$6:$K73,"Augsts"))))</f>
      </c>
      <c r="B73" s="49">
        <f>CONCATENATE("Ļoti augsts",(SUM(COUNTIF('Pazemes sateces baseins'!$K$5:$K$27,"Ļoti augsts"),COUNTIF('Virszemes sateces baseins'!$K$5:$K$29,"Ļoti augsts"),COUNTIF('Pazemes iekārtas'!$K$6:$K$14,"Ļoti augsts"),COUNTIF('Virszemes iekārtas'!$K$6:$K$11,"Ļoti augsts"),COUNTIF($K$6:$K73,"Ļoti augsts"))))</f>
      </c>
      <c r="C73" s="49">
        <f>IF(F73="Nē","A8Nē","")</f>
      </c>
      <c r="D73" s="96" t="s">
        <v>745</v>
      </c>
      <c r="E73" s="100" t="s">
        <v>665</v>
      </c>
      <c r="F73" s="44" t="inlineStr">
        <is>
          <t>Jā</t>
        </is>
      </c>
      <c r="G73" s="44"/>
      <c r="H73" s="44"/>
      <c r="I73" s="44"/>
      <c r="J73" s="44"/>
      <c r="K73" s="47">
        <f t="shared" si="7"/>
      </c>
      <c r="L73" s="46">
        <f>IF($F73&lt;&gt;"Nē","",IF(OR($G73="",$H73=""),"Norādīt notikuma iestāšanās iespējamību un seku smagumu",IF(AND($M73&gt;=2,OR($I73="",$J73="")),"Jānorāda notikuma ilgums un ietekmēto ūdens lietotāju skaits","")))</f>
      </c>
      <c r="M73" s="47">
        <f t="shared" si="8"/>
      </c>
      <c r="N73" s="47">
        <f t="shared" si="9"/>
      </c>
      <c r="O73" s="46">
        <f t="shared" si="6"/>
      </c>
    </row>
    <row r="74" spans="1:15" ht="25.5" x14ac:dyDescent="0.25">
      <c r="A74" s="49">
        <f>CONCATENATE("Augsts",(SUM(COUNTIF('Pazemes sateces baseins'!$K$5:$K$27,"Augsts"),COUNTIF('Virszemes sateces baseins'!$K$5:$K$29,"Augsts"),COUNTIF('Pazemes iekārtas'!$K$6:$K$14,"Augsts"),COUNTIF('Virszemes iekārtas'!$K$6:$K$11,"Augsts"),COUNTIF($K$6:$K74,"Augsts"))))</f>
      </c>
      <c r="B74" s="49">
        <f>CONCATENATE("Ļoti augsts",(SUM(COUNTIF('Pazemes sateces baseins'!$K$5:$K$27,"Ļoti augsts"),COUNTIF('Virszemes sateces baseins'!$K$5:$K$29,"Ļoti augsts"),COUNTIF('Pazemes iekārtas'!$K$6:$K$14,"Ļoti augsts"),COUNTIF('Virszemes iekārtas'!$K$6:$K$11,"Ļoti augsts"),COUNTIF($K$6:$K74,"Ļoti augsts"))))</f>
      </c>
      <c r="C74" s="49"/>
      <c r="D74" s="96" t="s">
        <v>746</v>
      </c>
      <c r="E74" s="100" t="s">
        <v>666</v>
      </c>
      <c r="F74" s="44" t="inlineStr">
        <is>
          <t>Jā</t>
        </is>
      </c>
      <c r="G74" s="44"/>
      <c r="H74" s="44"/>
      <c r="I74" s="44"/>
      <c r="J74" s="44"/>
      <c r="K74" s="47">
        <f t="shared" si="7"/>
      </c>
      <c r="L74" s="46">
        <f t="shared" ref="L74:L133" si="10">IF($F74&lt;&gt;"Jā","",IF(OR($G74="",$H74=""),"Norādīt notikuma iestāšanās iespējamību un seku smagumu",IF(AND($M74&gt;=2,OR($I74="",$J74="")),"Jānorāda notikuma ilgums un ietekmēto ūdens lietotāju skaits","")))</f>
      </c>
      <c r="M74" s="47">
        <f t="shared" si="8"/>
      </c>
      <c r="N74" s="47">
        <f t="shared" si="9"/>
      </c>
      <c r="O74" s="46">
        <f t="shared" si="6"/>
      </c>
    </row>
    <row r="75" spans="1:15" ht="25.5" x14ac:dyDescent="0.2">
      <c r="A75" s="49">
        <f>CONCATENATE("Augsts",(SUM(COUNTIF('Pazemes sateces baseins'!$K$5:$K$27,"Augsts"),COUNTIF('Virszemes sateces baseins'!$K$5:$K$29,"Augsts"),COUNTIF('Pazemes iekārtas'!$K$6:$K$14,"Augsts"),COUNTIF('Virszemes iekārtas'!$K$6:$K$11,"Augsts"),COUNTIF($K$6:$K75,"Augsts"))))</f>
      </c>
      <c r="B75" s="49">
        <f>CONCATENATE("Ļoti augsts",(SUM(COUNTIF('Pazemes sateces baseins'!$K$5:$K$27,"Ļoti augsts"),COUNTIF('Virszemes sateces baseins'!$K$5:$K$29,"Ļoti augsts"),COUNTIF('Pazemes iekārtas'!$K$6:$K$14,"Ļoti augsts"),COUNTIF('Virszemes iekārtas'!$K$6:$K$11,"Ļoti augsts"),COUNTIF($K$6:$K75,"Ļoti augsts"))))</f>
      </c>
      <c r="C75" s="49"/>
      <c r="D75" s="96" t="s">
        <v>747</v>
      </c>
      <c r="E75" s="98" t="s">
        <v>667</v>
      </c>
      <c r="F75" s="44" t="inlineStr">
        <is>
          <t>Jā</t>
        </is>
      </c>
      <c r="G75" s="44"/>
      <c r="H75" s="44"/>
      <c r="I75" s="44"/>
      <c r="J75" s="44"/>
      <c r="K75" s="47">
        <f t="shared" si="7"/>
      </c>
      <c r="L75" s="46">
        <f t="shared" si="10"/>
      </c>
      <c r="M75" s="47">
        <f t="shared" si="8"/>
      </c>
      <c r="N75" s="47">
        <f t="shared" si="9"/>
      </c>
      <c r="O75" s="46">
        <f t="shared" si="6"/>
      </c>
    </row>
    <row r="76" spans="1:15" ht="25.5" x14ac:dyDescent="0.2">
      <c r="A76" s="49">
        <f>CONCATENATE("Augsts",(SUM(COUNTIF('Pazemes sateces baseins'!$K$5:$K$27,"Augsts"),COUNTIF('Virszemes sateces baseins'!$K$5:$K$29,"Augsts"),COUNTIF('Pazemes iekārtas'!$K$6:$K$14,"Augsts"),COUNTIF('Virszemes iekārtas'!$K$6:$K$11,"Augsts"),COUNTIF($K$6:$K76,"Augsts"))))</f>
      </c>
      <c r="B76" s="49">
        <f>CONCATENATE("Ļoti augsts",(SUM(COUNTIF('Pazemes sateces baseins'!$K$5:$K$27,"Ļoti augsts"),COUNTIF('Virszemes sateces baseins'!$K$5:$K$29,"Ļoti augsts"),COUNTIF('Pazemes iekārtas'!$K$6:$K$14,"Ļoti augsts"),COUNTIF('Virszemes iekārtas'!$K$6:$K$11,"Ļoti augsts"),COUNTIF($K$6:$K76,"Ļoti augsts"))))</f>
      </c>
      <c r="C76" s="49"/>
      <c r="D76" s="96" t="s">
        <v>748</v>
      </c>
      <c r="E76" s="98" t="s">
        <v>668</v>
      </c>
      <c r="F76" s="44" t="inlineStr">
        <is>
          <t>Jā</t>
        </is>
      </c>
      <c r="G76" s="44"/>
      <c r="H76" s="44"/>
      <c r="I76" s="44"/>
      <c r="J76" s="44"/>
      <c r="K76" s="47">
        <f t="shared" si="7"/>
      </c>
      <c r="L76" s="46">
        <f t="shared" si="10"/>
      </c>
      <c r="M76" s="47">
        <f t="shared" si="8"/>
      </c>
      <c r="N76" s="47">
        <f t="shared" si="9"/>
      </c>
      <c r="O76" s="46">
        <f t="shared" si="6"/>
      </c>
    </row>
    <row r="77" spans="1:15" x14ac:dyDescent="0.2">
      <c r="A77" s="49">
        <f>CONCATENATE("Augsts",(SUM(COUNTIF('Pazemes sateces baseins'!$K$5:$K$27,"Augsts"),COUNTIF('Virszemes sateces baseins'!$K$5:$K$29,"Augsts"),COUNTIF('Pazemes iekārtas'!$K$6:$K$14,"Augsts"),COUNTIF('Virszemes iekārtas'!$K$6:$K$11,"Augsts"),COUNTIF($K$6:$K77,"Augsts"))))</f>
      </c>
      <c r="B77" s="49">
        <f>CONCATENATE("Ļoti augsts",(SUM(COUNTIF('Pazemes sateces baseins'!$K$5:$K$27,"Ļoti augsts"),COUNTIF('Virszemes sateces baseins'!$K$5:$K$29,"Ļoti augsts"),COUNTIF('Pazemes iekārtas'!$K$6:$K$14,"Ļoti augsts"),COUNTIF('Virszemes iekārtas'!$K$6:$K$11,"Ļoti augsts"),COUNTIF($K$6:$K77,"Ļoti augsts"))))</f>
      </c>
      <c r="C77" s="49"/>
      <c r="D77" s="101" t="s">
        <v>797</v>
      </c>
      <c r="E77" s="102"/>
      <c r="F77" s="44"/>
      <c r="G77" s="44"/>
      <c r="H77" s="44"/>
      <c r="I77" s="44"/>
      <c r="J77" s="44"/>
      <c r="K77" s="47">
        <f t="shared" si="7"/>
      </c>
      <c r="L77" s="46">
        <f t="shared" si="10"/>
      </c>
      <c r="M77" s="47">
        <f t="shared" si="8"/>
      </c>
      <c r="N77" s="47">
        <f t="shared" si="9"/>
      </c>
      <c r="O77" s="46">
        <f t="shared" si="6"/>
      </c>
    </row>
    <row r="78" spans="1:15" ht="25.5" x14ac:dyDescent="0.25">
      <c r="A78" s="49">
        <f>CONCATENATE("Augsts",(SUM(COUNTIF('Pazemes sateces baseins'!$K$5:$K$27,"Augsts"),COUNTIF('Virszemes sateces baseins'!$K$5:$K$29,"Augsts"),COUNTIF('Pazemes iekārtas'!$K$6:$K$14,"Augsts"),COUNTIF('Virszemes iekārtas'!$K$6:$K$11,"Augsts"),COUNTIF($K$6:$K78,"Augsts"))))</f>
      </c>
      <c r="B78" s="49">
        <f>CONCATENATE("Ļoti augsts",(SUM(COUNTIF('Pazemes sateces baseins'!$K$5:$K$27,"Ļoti augsts"),COUNTIF('Virszemes sateces baseins'!$K$5:$K$29,"Ļoti augsts"),COUNTIF('Pazemes iekārtas'!$K$6:$K$14,"Ļoti augsts"),COUNTIF('Virszemes iekārtas'!$K$6:$K$11,"Ļoti augsts"),COUNTIF($K$6:$K78,"Ļoti augsts"))))</f>
      </c>
      <c r="C78" s="49">
        <f>IF($F78="Nē","A1Nē","")</f>
      </c>
      <c r="D78" s="103" t="s">
        <v>798</v>
      </c>
      <c r="E78" s="93" t="s">
        <v>749</v>
      </c>
      <c r="F78" s="44" t="inlineStr">
        <is>
          <t>Jā</t>
        </is>
      </c>
      <c r="G78" s="44"/>
      <c r="H78" s="44"/>
      <c r="I78" s="44"/>
      <c r="J78" s="44"/>
      <c r="K78" s="47">
        <f>IF(AND($N78=5,$M78=1),"Vidējs",IF(AND($N78=4,$M78=1),"Vidējs",IF(AND($N78=4,$M78=2),"Vidējs",IF(AND($N78=3,$M78=2),"Vidējs",IF(AND($N78=2,$M78=3),"Vidējs",IF(AND($N78=1,$M78=3),"Vidējs",IF(AND($N78=1,$M78=4),"Vidējs",IF(AND($N78=5,$M78=2),"Augsts",IF(AND($N78=4,$M78=3),"Augsts",IF(AND($N78=3,$M78=3),"Augsts",IF(AND($N78=3,$M78=4),"Augsts",IF(AND($N78=2,$M78=4),"Augsts",IF(AND($N78=1,$M78=5),"Augsts",IF(AND($N78=5,$M78=3),"Ļoti augsts",IF(AND($N78=5,$M78=4),"Ļoti augsts",IF(AND($N78=5,$M78=5),"Ļoti augsts",IF(AND($N78=4,$M78=4),"Ļoti augsts",IF(AND($N78=4,$M78=5),"Ļoti augsts",IF(AND($N78=3,$M78=5),"Ļoti augsts",IF(AND($N78=2,$M78=5),"Ļoti augsts",IF(AND($N78=3,$M78=1),"Zems",IF(AND($N78=2,$M78=1),"Zems",IF(AND($N78=2,$M78=2),"Zems",IF(AND($N78=1,$M78=1),"Zems",IF(AND($N78=1,$M78=2),"Zems",IF(F78="Nav zināms/jāapstiprina vēlāk","Ļoti augsts",IF(F78="Nē","Ļoti augsts","")))))))))))))))))))))))))))</f>
      </c>
      <c r="L78" s="46">
        <f>IF($F78&lt;&gt;"Nē","",IF(OR($G78="",$H78=""),"Norādīt notikuma iestāšanās iespējamību un seku smagumu",IF(AND($M78&gt;=2,OR($I78="",$J78="")),"Jānorāda notikuma ilgums un ietekmēto ūdens lietotāju skaits","")))</f>
      </c>
      <c r="M78" s="47">
        <f t="shared" si="8"/>
      </c>
      <c r="N78" s="47">
        <f t="shared" si="9"/>
      </c>
      <c r="O78" s="46">
        <f t="shared" si="6"/>
      </c>
    </row>
    <row r="79" spans="1:15" ht="51" x14ac:dyDescent="0.25">
      <c r="A79" s="49">
        <f>CONCATENATE("Augsts",(SUM(COUNTIF('Pazemes sateces baseins'!$K$5:$K$27,"Augsts"),COUNTIF('Virszemes sateces baseins'!$K$5:$K$29,"Augsts"),COUNTIF('Pazemes iekārtas'!$K$6:$K$14,"Augsts"),COUNTIF('Virszemes iekārtas'!$K$6:$K$11,"Augsts"),COUNTIF($K$6:$K79,"Augsts"))))</f>
      </c>
      <c r="B79" s="49">
        <f>CONCATENATE("Ļoti augsts",(SUM(COUNTIF('Pazemes sateces baseins'!$K$5:$K$27,"Ļoti augsts"),COUNTIF('Virszemes sateces baseins'!$K$5:$K$29,"Ļoti augsts"),COUNTIF('Pazemes iekārtas'!$K$6:$K$14,"Ļoti augsts"),COUNTIF('Virszemes iekārtas'!$K$6:$K$11,"Ļoti augsts"),COUNTIF($K$6:$K79,"Ļoti augsts"))))</f>
      </c>
      <c r="C79" s="49">
        <f>IF($F79="Nē","A1Nē","")</f>
      </c>
      <c r="D79" s="103" t="s">
        <v>799</v>
      </c>
      <c r="E79" s="91" t="s">
        <v>750</v>
      </c>
      <c r="F79" s="44" t="inlineStr">
        <is>
          <t>Nē</t>
        </is>
      </c>
      <c r="G79" s="44" t="inlineStr">
        <is>
          <t>Reti</t>
        </is>
      </c>
      <c r="H79" s="44" t="inlineStr">
        <is>
          <t>Liela ietekme uz regulējošām prasībām</t>
        </is>
      </c>
      <c r="I79" s="44" t="inlineStr">
        <is>
          <t>6-24 stundas</t>
        </is>
      </c>
      <c r="J79" s="44" t="inlineStr">
        <is>
          <t>no 1-10</t>
        </is>
      </c>
      <c r="K79" s="47">
        <f>IF(AND($N79=5,$M79=1),"Vidējs",IF(AND($N79=4,$M79=1),"Vidējs",IF(AND($N79=4,$M79=2),"Vidējs",IF(AND($N79=3,$M79=2),"Vidējs",IF(AND($N79=2,$M79=3),"Vidējs",IF(AND($N79=1,$M79=3),"Vidējs",IF(AND($N79=1,$M79=4),"Vidējs",IF(AND($N79=5,$M79=2),"Augsts",IF(AND($N79=4,$M79=3),"Augsts",IF(AND($N79=3,$M79=3),"Augsts",IF(AND($N79=3,$M79=4),"Augsts",IF(AND($N79=2,$M79=4),"Augsts",IF(AND($N79=1,$M79=5),"Augsts",IF(AND($N79=5,$M79=3),"Ļoti augsts",IF(AND($N79=5,$M79=4),"Ļoti augsts",IF(AND($N79=5,$M79=5),"Ļoti augsts",IF(AND($N79=4,$M79=4),"Ļoti augsts",IF(AND($N79=4,$M79=5),"Ļoti augsts",IF(AND($N79=3,$M79=5),"Ļoti augsts",IF(AND($N79=2,$M79=5),"Ļoti augsts",IF(AND($N79=3,$M79=1),"Zems",IF(AND($N79=2,$M79=1),"Zems",IF(AND($N79=2,$M79=2),"Zems",IF(AND($N79=1,$M79=1),"Zems",IF(AND($N79=1,$M79=2),"Zems",IF(F79="Nav zināms/jāapstiprina vēlāk","Ļoti augsts",IF(F79="Nē","Ļoti augsts","")))))))))))))))))))))))))))</f>
      </c>
      <c r="L79" s="46">
        <f>IF($F79&lt;&gt;"Nē","",IF(OR($G79="",$H79=""),"Norādīt notikuma iestāšanās iespējamību un seku smagumu",IF(AND($M79&gt;=2,OR($I79="",$J79="")),"Jānorāda notikuma ilgums un ietekmēto ūdens lietotāju skaits","")))</f>
      </c>
      <c r="M79" s="47">
        <f t="shared" si="8"/>
      </c>
      <c r="N79" s="47">
        <f t="shared" si="9"/>
      </c>
      <c r="O79" s="46">
        <f t="shared" si="6"/>
      </c>
    </row>
    <row r="80" spans="1:15" x14ac:dyDescent="0.25">
      <c r="A80" s="49">
        <f>CONCATENATE("Augsts",(SUM(COUNTIF('Pazemes sateces baseins'!$K$5:$K$27,"Augsts"),COUNTIF('Virszemes sateces baseins'!$K$5:$K$29,"Augsts"),COUNTIF('Pazemes iekārtas'!$K$6:$K$14,"Augsts"),COUNTIF('Virszemes iekārtas'!$K$6:$K$11,"Augsts"),COUNTIF($K$6:$K80,"Augsts"))))</f>
      </c>
      <c r="B80" s="49">
        <f>CONCATENATE("Ļoti augsts",(SUM(COUNTIF('Pazemes sateces baseins'!$K$5:$K$27,"Ļoti augsts"),COUNTIF('Virszemes sateces baseins'!$K$5:$K$29,"Ļoti augsts"),COUNTIF('Pazemes iekārtas'!$K$6:$K$14,"Ļoti augsts"),COUNTIF('Virszemes iekārtas'!$K$6:$K$11,"Ļoti augsts"),COUNTIF($K$6:$K80,"Ļoti augsts"))))</f>
      </c>
      <c r="C80" s="49"/>
      <c r="D80" s="103" t="s">
        <v>800</v>
      </c>
      <c r="E80" s="91" t="s">
        <v>751</v>
      </c>
      <c r="F80" s="44" t="inlineStr">
        <is>
          <t>Jā</t>
        </is>
      </c>
      <c r="G80" s="44"/>
      <c r="H80" s="44"/>
      <c r="I80" s="44"/>
      <c r="J80" s="44"/>
      <c r="K80" s="47">
        <f t="shared" si="7"/>
      </c>
      <c r="L80" s="46">
        <f t="shared" si="10"/>
      </c>
      <c r="M80" s="47">
        <f t="shared" si="8"/>
      </c>
      <c r="N80" s="47">
        <f t="shared" si="9"/>
      </c>
      <c r="O80" s="46">
        <f t="shared" si="6"/>
      </c>
    </row>
    <row r="81" spans="1:15" x14ac:dyDescent="0.25">
      <c r="A81" s="49">
        <f>CONCATENATE("Augsts",(SUM(COUNTIF('Pazemes sateces baseins'!$K$5:$K$27,"Augsts"),COUNTIF('Virszemes sateces baseins'!$K$5:$K$29,"Augsts"),COUNTIF('Pazemes iekārtas'!$K$6:$K$14,"Augsts"),COUNTIF('Virszemes iekārtas'!$K$6:$K$11,"Augsts"),COUNTIF($K$6:$K81,"Augsts"))))</f>
      </c>
      <c r="B81" s="49">
        <f>CONCATENATE("Ļoti augsts",(SUM(COUNTIF('Pazemes sateces baseins'!$K$5:$K$27,"Ļoti augsts"),COUNTIF('Virszemes sateces baseins'!$K$5:$K$29,"Ļoti augsts"),COUNTIF('Pazemes iekārtas'!$K$6:$K$14,"Ļoti augsts"),COUNTIF('Virszemes iekārtas'!$K$6:$K$11,"Ļoti augsts"),COUNTIF($K$6:$K81,"Ļoti augsts"))))</f>
      </c>
      <c r="C81" s="49"/>
      <c r="D81" s="103" t="s">
        <v>801</v>
      </c>
      <c r="E81" s="91" t="s">
        <v>1020</v>
      </c>
      <c r="F81" s="44" t="inlineStr">
        <is>
          <t>Jā</t>
        </is>
      </c>
      <c r="G81" s="44"/>
      <c r="H81" s="44"/>
      <c r="I81" s="44"/>
      <c r="J81" s="44"/>
      <c r="K81" s="47">
        <f t="shared" si="7"/>
      </c>
      <c r="L81" s="46">
        <f t="shared" si="10"/>
      </c>
      <c r="M81" s="47">
        <f t="shared" si="8"/>
      </c>
      <c r="N81" s="47">
        <f t="shared" si="9"/>
      </c>
      <c r="O81" s="46">
        <f t="shared" si="6"/>
      </c>
    </row>
    <row r="82" spans="1:15" ht="25.5" x14ac:dyDescent="0.25">
      <c r="A82" s="49">
        <f>CONCATENATE("Augsts",(SUM(COUNTIF('Pazemes sateces baseins'!$K$5:$K$27,"Augsts"),COUNTIF('Virszemes sateces baseins'!$K$5:$K$29,"Augsts"),COUNTIF('Pazemes iekārtas'!$K$6:$K$14,"Augsts"),COUNTIF('Virszemes iekārtas'!$K$6:$K$11,"Augsts"),COUNTIF($K$6:$K82,"Augsts"))))</f>
      </c>
      <c r="B82" s="49">
        <f>CONCATENATE("Ļoti augsts",(SUM(COUNTIF('Pazemes sateces baseins'!$K$5:$K$27,"Ļoti augsts"),COUNTIF('Virszemes sateces baseins'!$K$5:$K$29,"Ļoti augsts"),COUNTIF('Pazemes iekārtas'!$K$6:$K$14,"Ļoti augsts"),COUNTIF('Virszemes iekārtas'!$K$6:$K$11,"Ļoti augsts"),COUNTIF($K$6:$K82,"Ļoti augsts"))))</f>
      </c>
      <c r="C82" s="49">
        <f>IF($F82="Nē","A1Nē","")</f>
      </c>
      <c r="D82" s="103" t="s">
        <v>802</v>
      </c>
      <c r="E82" s="91" t="s">
        <v>752</v>
      </c>
      <c r="F82" s="44" t="inlineStr">
        <is>
          <t>Jā</t>
        </is>
      </c>
      <c r="G82" s="44"/>
      <c r="H82" s="44"/>
      <c r="I82" s="44"/>
      <c r="J82" s="44"/>
      <c r="K82" s="47">
        <f>IF(AND($N82=5,$M82=1),"Vidējs",IF(AND($N82=4,$M82=1),"Vidējs",IF(AND($N82=4,$M82=2),"Vidējs",IF(AND($N82=3,$M82=2),"Vidējs",IF(AND($N82=2,$M82=3),"Vidējs",IF(AND($N82=1,$M82=3),"Vidējs",IF(AND($N82=1,$M82=4),"Vidējs",IF(AND($N82=5,$M82=2),"Augsts",IF(AND($N82=4,$M82=3),"Augsts",IF(AND($N82=3,$M82=3),"Augsts",IF(AND($N82=3,$M82=4),"Augsts",IF(AND($N82=2,$M82=4),"Augsts",IF(AND($N82=1,$M82=5),"Augsts",IF(AND($N82=5,$M82=3),"Ļoti augsts",IF(AND($N82=5,$M82=4),"Ļoti augsts",IF(AND($N82=5,$M82=5),"Ļoti augsts",IF(AND($N82=4,$M82=4),"Ļoti augsts",IF(AND($N82=4,$M82=5),"Ļoti augsts",IF(AND($N82=3,$M82=5),"Ļoti augsts",IF(AND($N82=2,$M82=5),"Ļoti augsts",IF(AND($N82=3,$M82=1),"Zems",IF(AND($N82=2,$M82=1),"Zems",IF(AND($N82=2,$M82=2),"Zems",IF(AND($N82=1,$M82=1),"Zems",IF(AND($N82=1,$M82=2),"Zems",IF(F82="Nav zināms/jāapstiprina vēlāk","Ļoti augsts",IF(F82="Nē","Ļoti augsts","")))))))))))))))))))))))))))</f>
      </c>
      <c r="L82" s="46">
        <f>IF($F82&lt;&gt;"Nē","",IF(OR($G82="",$H82=""),"Norādīt notikuma iestāšanās iespējamību un seku smagumu",IF(AND($M82&gt;=2,OR($I82="",$J82="")),"Jānorāda notikuma ilgums un ietekmēto ūdens lietotāju skaits","")))</f>
      </c>
      <c r="M82" s="47">
        <f t="shared" si="8"/>
      </c>
      <c r="N82" s="47">
        <f t="shared" si="9"/>
      </c>
      <c r="O82" s="46">
        <f t="shared" si="6"/>
      </c>
    </row>
    <row r="83" spans="1:15" ht="25.5" x14ac:dyDescent="0.25">
      <c r="A83" s="49">
        <f>CONCATENATE("Augsts",(SUM(COUNTIF('Pazemes sateces baseins'!$K$5:$K$27,"Augsts"),COUNTIF('Virszemes sateces baseins'!$K$5:$K$29,"Augsts"),COUNTIF('Pazemes iekārtas'!$K$6:$K$14,"Augsts"),COUNTIF('Virszemes iekārtas'!$K$6:$K$11,"Augsts"),COUNTIF($K$6:$K83,"Augsts"))))</f>
      </c>
      <c r="B83" s="49">
        <f>CONCATENATE("Ļoti augsts",(SUM(COUNTIF('Pazemes sateces baseins'!$K$5:$K$27,"Ļoti augsts"),COUNTIF('Virszemes sateces baseins'!$K$5:$K$29,"Ļoti augsts"),COUNTIF('Pazemes iekārtas'!$K$6:$K$14,"Ļoti augsts"),COUNTIF('Virszemes iekārtas'!$K$6:$K$11,"Ļoti augsts"),COUNTIF($K$6:$K83,"Ļoti augsts"))))</f>
      </c>
      <c r="C83" s="49">
        <f>IF($F83="Nē","A1Nē","")</f>
      </c>
      <c r="D83" s="103" t="s">
        <v>803</v>
      </c>
      <c r="E83" s="91" t="s">
        <v>753</v>
      </c>
      <c r="F83" s="44" t="inlineStr">
        <is>
          <t>Jā</t>
        </is>
      </c>
      <c r="G83" s="44"/>
      <c r="H83" s="44"/>
      <c r="I83" s="44"/>
      <c r="J83" s="44"/>
      <c r="K83" s="47">
        <f>IF(AND($N83=5,$M83=1),"Vidējs",IF(AND($N83=4,$M83=1),"Vidējs",IF(AND($N83=4,$M83=2),"Vidējs",IF(AND($N83=3,$M83=2),"Vidējs",IF(AND($N83=2,$M83=3),"Vidējs",IF(AND($N83=1,$M83=3),"Vidējs",IF(AND($N83=1,$M83=4),"Vidējs",IF(AND($N83=5,$M83=2),"Augsts",IF(AND($N83=4,$M83=3),"Augsts",IF(AND($N83=3,$M83=3),"Augsts",IF(AND($N83=3,$M83=4),"Augsts",IF(AND($N83=2,$M83=4),"Augsts",IF(AND($N83=1,$M83=5),"Augsts",IF(AND($N83=5,$M83=3),"Ļoti augsts",IF(AND($N83=5,$M83=4),"Ļoti augsts",IF(AND($N83=5,$M83=5),"Ļoti augsts",IF(AND($N83=4,$M83=4),"Ļoti augsts",IF(AND($N83=4,$M83=5),"Ļoti augsts",IF(AND($N83=3,$M83=5),"Ļoti augsts",IF(AND($N83=2,$M83=5),"Ļoti augsts",IF(AND($N83=3,$M83=1),"Zems",IF(AND($N83=2,$M83=1),"Zems",IF(AND($N83=2,$M83=2),"Zems",IF(AND($N83=1,$M83=1),"Zems",IF(AND($N83=1,$M83=2),"Zems",IF(F83="Nav zināms/jāapstiprina vēlāk","Ļoti augsts",IF(F83="Nē","Ļoti augsts","")))))))))))))))))))))))))))</f>
      </c>
      <c r="L83" s="46">
        <f>IF($F83&lt;&gt;"Nē","",IF(OR($G83="",$H83=""),"Norādīt notikuma iestāšanās iespējamību un seku smagumu",IF(AND($M83&gt;=2,OR($I83="",$J83="")),"Jānorāda notikuma ilgums un ietekmēto ūdens lietotāju skaits","")))</f>
      </c>
      <c r="M83" s="47">
        <f t="shared" si="8"/>
      </c>
      <c r="N83" s="47">
        <f t="shared" si="9"/>
      </c>
      <c r="O83" s="46">
        <f t="shared" si="6"/>
      </c>
    </row>
    <row r="84" spans="1:15" ht="25.5" x14ac:dyDescent="0.25">
      <c r="A84" s="49">
        <f>CONCATENATE("Augsts",(SUM(COUNTIF('Pazemes sateces baseins'!$K$5:$K$27,"Augsts"),COUNTIF('Virszemes sateces baseins'!$K$5:$K$29,"Augsts"),COUNTIF('Pazemes iekārtas'!$K$6:$K$14,"Augsts"),COUNTIF('Virszemes iekārtas'!$K$6:$K$11,"Augsts"),COUNTIF($K$6:$K84,"Augsts"))))</f>
      </c>
      <c r="B84" s="49">
        <f>CONCATENATE("Ļoti augsts",(SUM(COUNTIF('Pazemes sateces baseins'!$K$5:$K$27,"Ļoti augsts"),COUNTIF('Virszemes sateces baseins'!$K$5:$K$29,"Ļoti augsts"),COUNTIF('Pazemes iekārtas'!$K$6:$K$14,"Ļoti augsts"),COUNTIF('Virszemes iekārtas'!$K$6:$K$11,"Ļoti augsts"),COUNTIF($K$6:$K84,"Ļoti augsts"))))</f>
      </c>
      <c r="C84" s="49"/>
      <c r="D84" s="103" t="s">
        <v>804</v>
      </c>
      <c r="E84" s="91" t="s">
        <v>754</v>
      </c>
      <c r="F84" s="44" t="inlineStr">
        <is>
          <t>Jā</t>
        </is>
      </c>
      <c r="G84" s="44" t="inlineStr">
        <is>
          <t>Reti</t>
        </is>
      </c>
      <c r="H84" s="44" t="inlineStr">
        <is>
          <t>Liela ietekme uz regulējošām prasībām</t>
        </is>
      </c>
      <c r="I84" s="44" t="inlineStr">
        <is>
          <t>0-6 stundas</t>
        </is>
      </c>
      <c r="J84" s="44" t="inlineStr">
        <is>
          <t>100-1 000</t>
        </is>
      </c>
      <c r="K84" s="47">
        <f>IF(AND($N84=5,$M84=1),"Vidējs",IF(AND($N84=4,$M84=1),"Vidējs",IF(AND($N84=4,$M84=2),"Vidējs",IF(AND($N84=3,$M84=2),"Vidējs",IF(AND($N84=2,$M84=3),"Vidējs",IF(AND($N84=1,$M84=3),"Vidējs",IF(AND($N84=1,$M84=4),"Vidējs",IF(AND($N84=5,$M84=2),"Augsts",IF(AND($N84=4,$M84=3),"Augsts",IF(AND($N84=3,$M84=3),"Augsts",IF(AND($N84=3,$M84=4),"Augsts",IF(AND($N84=2,$M84=4),"Augsts",IF(AND($N84=1,$M84=5),"Augsts",IF(AND($N84=5,$M84=3),"Ļoti augsts",IF(AND($N84=5,$M84=4),"Ļoti augsts",IF(AND($N84=5,$M84=5),"Ļoti augsts",IF(AND($N84=4,$M84=4),"Ļoti augsts",IF(AND($N84=4,$M84=5),"Ļoti augsts",IF(AND($N84=3,$M84=5),"Ļoti augsts",IF(AND($N84=2,$M84=5),"Ļoti augsts",IF(AND($N84=3,$M84=1),"Zems",IF(AND($N84=2,$M84=1),"Zems",IF(AND($N84=2,$M84=2),"Zems",IF(AND($N84=1,$M84=1),"Zems",IF(AND($N84=1,$M84=2),"Zems",IF(F84="Nav zināms/jāapstiprina vēlāk","Ļoti augsts",IF(F84="Jā","Ļoti augsts","")))))))))))))))))))))))))))</f>
      </c>
      <c r="L84" s="46">
        <f>IF($F84&lt;&gt;"Jā","",IF(OR($G84="",$H84=""),"Norādīt notikuma iestāšanās iespējamību un seku smagumu",IF(AND($M84&gt;=2,OR($I84="",$J84="")),"Jānorāda notikuma ilgums un ietekmēto ūdens lietotāju skaits","")))</f>
      </c>
      <c r="M84" s="47">
        <f t="shared" si="8"/>
      </c>
      <c r="N84" s="47">
        <f t="shared" si="9"/>
      </c>
      <c r="O84" s="46">
        <f t="shared" si="6"/>
      </c>
    </row>
    <row r="85" spans="1:15" x14ac:dyDescent="0.25">
      <c r="A85" s="49">
        <f>CONCATENATE("Augsts",(SUM(COUNTIF('Pazemes sateces baseins'!$K$5:$K$27,"Augsts"),COUNTIF('Virszemes sateces baseins'!$K$5:$K$29,"Augsts"),COUNTIF('Pazemes iekārtas'!$K$6:$K$14,"Augsts"),COUNTIF('Virszemes iekārtas'!$K$6:$K$11,"Augsts"),COUNTIF($K$6:$K85,"Augsts"))))</f>
      </c>
      <c r="B85" s="49">
        <f>CONCATENATE("Ļoti augsts",(SUM(COUNTIF('Pazemes sateces baseins'!$K$5:$K$27,"Ļoti augsts"),COUNTIF('Virszemes sateces baseins'!$K$5:$K$29,"Ļoti augsts"),COUNTIF('Pazemes iekārtas'!$K$6:$K$14,"Ļoti augsts"),COUNTIF('Virszemes iekārtas'!$K$6:$K$11,"Ļoti augsts"),COUNTIF($K$6:$K85,"Ļoti augsts"))))</f>
      </c>
      <c r="C85" s="49">
        <f>IF($F85="Nē","A1Nē","")</f>
      </c>
      <c r="D85" s="104" t="s">
        <v>805</v>
      </c>
      <c r="E85" s="91" t="s">
        <v>755</v>
      </c>
      <c r="F85" s="44" t="inlineStr">
        <is>
          <t>Jā</t>
        </is>
      </c>
      <c r="G85" s="44"/>
      <c r="H85" s="44"/>
      <c r="I85" s="44"/>
      <c r="J85" s="44"/>
      <c r="K85" s="47">
        <f>IF(AND($N85=5,$M85=1),"Vidējs",IF(AND($N85=4,$M85=1),"Vidējs",IF(AND($N85=4,$M85=2),"Vidējs",IF(AND($N85=3,$M85=2),"Vidējs",IF(AND($N85=2,$M85=3),"Vidējs",IF(AND($N85=1,$M85=3),"Vidējs",IF(AND($N85=1,$M85=4),"Vidējs",IF(AND($N85=5,$M85=2),"Augsts",IF(AND($N85=4,$M85=3),"Augsts",IF(AND($N85=3,$M85=3),"Augsts",IF(AND($N85=3,$M85=4),"Augsts",IF(AND($N85=2,$M85=4),"Augsts",IF(AND($N85=1,$M85=5),"Augsts",IF(AND($N85=5,$M85=3),"Ļoti augsts",IF(AND($N85=5,$M85=4),"Ļoti augsts",IF(AND($N85=5,$M85=5),"Ļoti augsts",IF(AND($N85=4,$M85=4),"Ļoti augsts",IF(AND($N85=4,$M85=5),"Ļoti augsts",IF(AND($N85=3,$M85=5),"Ļoti augsts",IF(AND($N85=2,$M85=5),"Ļoti augsts",IF(AND($N85=3,$M85=1),"Zems",IF(AND($N85=2,$M85=1),"Zems",IF(AND($N85=2,$M85=2),"Zems",IF(AND($N85=1,$M85=1),"Zems",IF(AND($N85=1,$M85=2),"Zems",IF(F85="Nav zināms/jāapstiprina vēlāk","Ļoti augsts",IF(F85="Nē","Ļoti augsts","")))))))))))))))))))))))))))</f>
      </c>
      <c r="L85" s="46">
        <f>IF($F85&lt;&gt;"Nē","",IF(OR($G85="",$H85=""),"Norādīt notikuma iestāšanās iespējamību un seku smagumu",IF(AND($M85&gt;=2,OR($I85="",$J85="")),"Jānorāda notikuma ilgums un ietekmēto ūdens lietotāju skaits","")))</f>
      </c>
      <c r="M85" s="47">
        <f t="shared" si="8"/>
      </c>
      <c r="N85" s="47">
        <f t="shared" si="9"/>
      </c>
      <c r="O85" s="46">
        <f t="shared" si="6"/>
      </c>
    </row>
    <row r="86" spans="1:15" ht="25.5" x14ac:dyDescent="0.25">
      <c r="A86" s="49">
        <f>CONCATENATE("Augsts",(SUM(COUNTIF('Pazemes sateces baseins'!$K$5:$K$27,"Augsts"),COUNTIF('Virszemes sateces baseins'!$K$5:$K$29,"Augsts"),COUNTIF('Pazemes iekārtas'!$K$6:$K$14,"Augsts"),COUNTIF('Virszemes iekārtas'!$K$6:$K$11,"Augsts"),COUNTIF($K$6:$K86,"Augsts"))))</f>
      </c>
      <c r="B86" s="49">
        <f>CONCATENATE("Ļoti augsts",(SUM(COUNTIF('Pazemes sateces baseins'!$K$5:$K$27,"Ļoti augsts"),COUNTIF('Virszemes sateces baseins'!$K$5:$K$29,"Ļoti augsts"),COUNTIF('Pazemes iekārtas'!$K$6:$K$14,"Ļoti augsts"),COUNTIF('Virszemes iekārtas'!$K$6:$K$11,"Ļoti augsts"),COUNTIF($K$6:$K86,"Ļoti augsts"))))</f>
      </c>
      <c r="C86" s="49">
        <f>IF($F86="Nē","A1Nē","")</f>
      </c>
      <c r="D86" s="103" t="s">
        <v>806</v>
      </c>
      <c r="E86" s="93" t="s">
        <v>756</v>
      </c>
      <c r="F86" s="44" t="inlineStr">
        <is>
          <t>Jā</t>
        </is>
      </c>
      <c r="G86" s="44"/>
      <c r="H86" s="44"/>
      <c r="I86" s="44"/>
      <c r="J86" s="44"/>
      <c r="K86" s="47">
        <f>IF(AND($N86=5,$M86=1),"Vidējs",IF(AND($N86=4,$M86=1),"Vidējs",IF(AND($N86=4,$M86=2),"Vidējs",IF(AND($N86=3,$M86=2),"Vidējs",IF(AND($N86=2,$M86=3),"Vidējs",IF(AND($N86=1,$M86=3),"Vidējs",IF(AND($N86=1,$M86=4),"Vidējs",IF(AND($N86=5,$M86=2),"Augsts",IF(AND($N86=4,$M86=3),"Augsts",IF(AND($N86=3,$M86=3),"Augsts",IF(AND($N86=3,$M86=4),"Augsts",IF(AND($N86=2,$M86=4),"Augsts",IF(AND($N86=1,$M86=5),"Augsts",IF(AND($N86=5,$M86=3),"Ļoti augsts",IF(AND($N86=5,$M86=4),"Ļoti augsts",IF(AND($N86=5,$M86=5),"Ļoti augsts",IF(AND($N86=4,$M86=4),"Ļoti augsts",IF(AND($N86=4,$M86=5),"Ļoti augsts",IF(AND($N86=3,$M86=5),"Ļoti augsts",IF(AND($N86=2,$M86=5),"Ļoti augsts",IF(AND($N86=3,$M86=1),"Zems",IF(AND($N86=2,$M86=1),"Zems",IF(AND($N86=2,$M86=2),"Zems",IF(AND($N86=1,$M86=1),"Zems",IF(AND($N86=1,$M86=2),"Zems",IF(F86="Nav zināms/jāapstiprina vēlāk","Ļoti augsts",IF(F86="Nē","Ļoti augsts","")))))))))))))))))))))))))))</f>
      </c>
      <c r="L86" s="46">
        <f>IF($F86&lt;&gt;"Nē","",IF(OR($G86="",$H86=""),"Norādīt notikuma iestāšanās iespējamību un seku smagumu",IF(AND($M86&gt;=2,OR($I86="",$J86="")),"Jānorāda notikuma ilgums un ietekmēto ūdens lietotāju skaits","")))</f>
      </c>
      <c r="M86" s="47">
        <f t="shared" si="8"/>
      </c>
      <c r="N86" s="47">
        <f t="shared" si="9"/>
      </c>
      <c r="O86" s="46">
        <f t="shared" si="6"/>
      </c>
    </row>
    <row r="87" spans="1:15" ht="25.5" x14ac:dyDescent="0.25">
      <c r="A87" s="49">
        <f>CONCATENATE("Augsts",(SUM(COUNTIF('Pazemes sateces baseins'!$K$5:$K$27,"Augsts"),COUNTIF('Virszemes sateces baseins'!$K$5:$K$29,"Augsts"),COUNTIF('Pazemes iekārtas'!$K$6:$K$14,"Augsts"),COUNTIF('Virszemes iekārtas'!$K$6:$K$11,"Augsts"),COUNTIF($K$6:$K87,"Augsts"))))</f>
      </c>
      <c r="B87" s="49">
        <f>CONCATENATE("Ļoti augsts",(SUM(COUNTIF('Pazemes sateces baseins'!$K$5:$K$27,"Ļoti augsts"),COUNTIF('Virszemes sateces baseins'!$K$5:$K$29,"Ļoti augsts"),COUNTIF('Pazemes iekārtas'!$K$6:$K$14,"Ļoti augsts"),COUNTIF('Virszemes iekārtas'!$K$6:$K$11,"Ļoti augsts"),COUNTIF($K$6:$K87,"Ļoti augsts"))))</f>
      </c>
      <c r="C87" s="49">
        <f>IF($F87="Nē","A1Nē","")</f>
      </c>
      <c r="D87" s="103" t="s">
        <v>807</v>
      </c>
      <c r="E87" s="93" t="s">
        <v>757</v>
      </c>
      <c r="F87" s="44" t="inlineStr">
        <is>
          <t>Jā</t>
        </is>
      </c>
      <c r="G87" s="44"/>
      <c r="H87" s="44"/>
      <c r="I87" s="44"/>
      <c r="J87" s="44"/>
      <c r="K87" s="47">
        <f>IF(AND($N87=5,$M87=1),"Vidējs",IF(AND($N87=4,$M87=1),"Vidējs",IF(AND($N87=4,$M87=2),"Vidējs",IF(AND($N87=3,$M87=2),"Vidējs",IF(AND($N87=2,$M87=3),"Vidējs",IF(AND($N87=1,$M87=3),"Vidējs",IF(AND($N87=1,$M87=4),"Vidējs",IF(AND($N87=5,$M87=2),"Augsts",IF(AND($N87=4,$M87=3),"Augsts",IF(AND($N87=3,$M87=3),"Augsts",IF(AND($N87=3,$M87=4),"Augsts",IF(AND($N87=2,$M87=4),"Augsts",IF(AND($N87=1,$M87=5),"Augsts",IF(AND($N87=5,$M87=3),"Ļoti augsts",IF(AND($N87=5,$M87=4),"Ļoti augsts",IF(AND($N87=5,$M87=5),"Ļoti augsts",IF(AND($N87=4,$M87=4),"Ļoti augsts",IF(AND($N87=4,$M87=5),"Ļoti augsts",IF(AND($N87=3,$M87=5),"Ļoti augsts",IF(AND($N87=2,$M87=5),"Ļoti augsts",IF(AND($N87=3,$M87=1),"Zems",IF(AND($N87=2,$M87=1),"Zems",IF(AND($N87=2,$M87=2),"Zems",IF(AND($N87=1,$M87=1),"Zems",IF(AND($N87=1,$M87=2),"Zems",IF(F87="Nav zināms/jāapstiprina vēlāk","Ļoti augsts",IF(F87="Nē","Ļoti augsts","")))))))))))))))))))))))))))</f>
      </c>
      <c r="L87" s="46">
        <f>IF($F87&lt;&gt;"Nē","",IF(OR($G87="",$H87=""),"Norādīt notikuma iestāšanās iespējamību un seku smagumu",IF(AND($M87&gt;=2,OR($I87="",$J87="")),"Jānorāda notikuma ilgums un ietekmēto ūdens lietotāju skaits","")))</f>
      </c>
      <c r="M87" s="47">
        <f t="shared" si="8"/>
      </c>
      <c r="N87" s="47">
        <f t="shared" si="9"/>
      </c>
      <c r="O87" s="46">
        <f t="shared" si="6"/>
      </c>
    </row>
    <row r="88" spans="1:15" ht="25.5" x14ac:dyDescent="0.25">
      <c r="A88" s="49">
        <f>CONCATENATE("Augsts",(SUM(COUNTIF('Pazemes sateces baseins'!$K$5:$K$27,"Augsts"),COUNTIF('Virszemes sateces baseins'!$K$5:$K$29,"Augsts"),COUNTIF('Pazemes iekārtas'!$K$6:$K$14,"Augsts"),COUNTIF('Virszemes iekārtas'!$K$6:$K$11,"Augsts"),COUNTIF($K$6:$K88,"Augsts"))))</f>
      </c>
      <c r="B88" s="49">
        <f>CONCATENATE("Ļoti augsts",(SUM(COUNTIF('Pazemes sateces baseins'!$K$5:$K$27,"Ļoti augsts"),COUNTIF('Virszemes sateces baseins'!$K$5:$K$29,"Ļoti augsts"),COUNTIF('Pazemes iekārtas'!$K$6:$K$14,"Ļoti augsts"),COUNTIF('Virszemes iekārtas'!$K$6:$K$11,"Ļoti augsts"),COUNTIF($K$6:$K88,"Ļoti augsts"))))</f>
      </c>
      <c r="C88" s="49"/>
      <c r="D88" s="103" t="s">
        <v>808</v>
      </c>
      <c r="E88" s="93" t="s">
        <v>758</v>
      </c>
      <c r="F88" s="44" t="inlineStr">
        <is>
          <t>Jā</t>
        </is>
      </c>
      <c r="G88" s="44"/>
      <c r="H88" s="44"/>
      <c r="I88" s="44"/>
      <c r="J88" s="44"/>
      <c r="K88" s="47">
        <f t="shared" si="7"/>
      </c>
      <c r="L88" s="46">
        <f t="shared" si="10"/>
      </c>
      <c r="M88" s="47">
        <f t="shared" si="8"/>
      </c>
      <c r="N88" s="47">
        <f t="shared" si="9"/>
      </c>
      <c r="O88" s="46">
        <f t="shared" si="6"/>
      </c>
    </row>
    <row r="89" spans="1:15" ht="38.25" x14ac:dyDescent="0.25">
      <c r="A89" s="49">
        <f>CONCATENATE("Augsts",(SUM(COUNTIF('Pazemes sateces baseins'!$K$5:$K$27,"Augsts"),COUNTIF('Virszemes sateces baseins'!$K$5:$K$29,"Augsts"),COUNTIF('Pazemes iekārtas'!$K$6:$K$14,"Augsts"),COUNTIF('Virszemes iekārtas'!$K$6:$K$11,"Augsts"),COUNTIF($K$6:$K89,"Augsts"))))</f>
      </c>
      <c r="B89" s="49">
        <f>CONCATENATE("Ļoti augsts",(SUM(COUNTIF('Pazemes sateces baseins'!$K$5:$K$27,"Ļoti augsts"),COUNTIF('Virszemes sateces baseins'!$K$5:$K$29,"Ļoti augsts"),COUNTIF('Pazemes iekārtas'!$K$6:$K$14,"Ļoti augsts"),COUNTIF('Virszemes iekārtas'!$K$6:$K$11,"Ļoti augsts"),COUNTIF($K$6:$K89,"Ļoti augsts"))))</f>
      </c>
      <c r="C89" s="49"/>
      <c r="D89" s="103" t="s">
        <v>809</v>
      </c>
      <c r="E89" s="93" t="s">
        <v>759</v>
      </c>
      <c r="F89" s="44" t="inlineStr">
        <is>
          <t>Jā</t>
        </is>
      </c>
      <c r="G89" s="44"/>
      <c r="H89" s="44"/>
      <c r="I89" s="44"/>
      <c r="J89" s="44"/>
      <c r="K89" s="47">
        <f>IF(AND($N89=5,$M89=1),"Vidējs",IF(AND($N89=4,$M89=1),"Vidējs",IF(AND($N89=4,$M89=2),"Vidējs",IF(AND($N89=3,$M89=2),"Vidējs",IF(AND($N89=2,$M89=3),"Vidējs",IF(AND($N89=1,$M89=3),"Vidējs",IF(AND($N89=1,$M89=4),"Vidējs",IF(AND($N89=5,$M89=2),"Augsts",IF(AND($N89=4,$M89=3),"Augsts",IF(AND($N89=3,$M89=3),"Augsts",IF(AND($N89=3,$M89=4),"Augsts",IF(AND($N89=2,$M89=4),"Augsts",IF(AND($N89=1,$M89=5),"Augsts",IF(AND($N89=5,$M89=3),"Ļoti augsts",IF(AND($N89=5,$M89=4),"Ļoti augsts",IF(AND($N89=5,$M89=5),"Ļoti augsts",IF(AND($N89=4,$M89=4),"Ļoti augsts",IF(AND($N89=4,$M89=5),"Ļoti augsts",IF(AND($N89=3,$M89=5),"Ļoti augsts",IF(AND($N89=2,$M89=5),"Ļoti augsts",IF(AND($N89=3,$M89=1),"Zems",IF(AND($N89=2,$M89=1),"Zems",IF(AND($N89=2,$M89=2),"Zems",IF(AND($N89=1,$M89=1),"Zems",IF(AND($N89=1,$M89=2),"Zems",IF(F89="Nav zināms/jāapstiprina vēlāk","Ļoti augsts",IF(F89="Jā","Ļoti augsts","")))))))))))))))))))))))))))</f>
      </c>
      <c r="L89" s="46">
        <f>IF($F89&lt;&gt;"Jā","",IF(OR($G89="",$H89=""),"Norādīt notikuma iestāšanās iespējamību un seku smagumu",IF(AND($M89&gt;=2,OR($I89="",$J89="")),"Jānorāda notikuma ilgums un ietekmēto ūdens lietotāju skaits","")))</f>
      </c>
      <c r="M89" s="47">
        <f t="shared" si="8"/>
      </c>
      <c r="N89" s="47">
        <f t="shared" si="9"/>
      </c>
      <c r="O89" s="46">
        <f t="shared" si="6"/>
      </c>
    </row>
    <row r="90" spans="1:15" x14ac:dyDescent="0.25">
      <c r="A90" s="49">
        <f>CONCATENATE("Augsts",(SUM(COUNTIF('Pazemes sateces baseins'!$K$5:$K$27,"Augsts"),COUNTIF('Virszemes sateces baseins'!$K$5:$K$29,"Augsts"),COUNTIF('Pazemes iekārtas'!$K$6:$K$14,"Augsts"),COUNTIF('Virszemes iekārtas'!$K$6:$K$11,"Augsts"),COUNTIF($K$6:$K90,"Augsts"))))</f>
      </c>
      <c r="B90" s="49">
        <f>CONCATENATE("Ļoti augsts",(SUM(COUNTIF('Pazemes sateces baseins'!$K$5:$K$27,"Ļoti augsts"),COUNTIF('Virszemes sateces baseins'!$K$5:$K$29,"Ļoti augsts"),COUNTIF('Pazemes iekārtas'!$K$6:$K$14,"Ļoti augsts"),COUNTIF('Virszemes iekārtas'!$K$6:$K$11,"Ļoti augsts"),COUNTIF($K$6:$K90,"Ļoti augsts"))))</f>
      </c>
      <c r="C90" s="49"/>
      <c r="D90" s="103" t="s">
        <v>810</v>
      </c>
      <c r="E90" s="93" t="s">
        <v>760</v>
      </c>
      <c r="F90" s="44" t="inlineStr">
        <is>
          <t>Jā</t>
        </is>
      </c>
      <c r="G90" s="44"/>
      <c r="H90" s="44"/>
      <c r="I90" s="44"/>
      <c r="J90" s="44"/>
      <c r="K90" s="47">
        <f t="shared" si="7"/>
      </c>
      <c r="L90" s="46">
        <f t="shared" si="10"/>
      </c>
      <c r="M90" s="47">
        <f t="shared" si="8"/>
      </c>
      <c r="N90" s="47">
        <f t="shared" si="9"/>
      </c>
      <c r="O90" s="46">
        <f t="shared" si="6"/>
      </c>
    </row>
    <row r="91" spans="1:15" ht="25.5" x14ac:dyDescent="0.25">
      <c r="A91" s="49">
        <f>CONCATENATE("Augsts",(SUM(COUNTIF('Pazemes sateces baseins'!$K$5:$K$27,"Augsts"),COUNTIF('Virszemes sateces baseins'!$K$5:$K$29,"Augsts"),COUNTIF('Pazemes iekārtas'!$K$6:$K$14,"Augsts"),COUNTIF('Virszemes iekārtas'!$K$6:$K$11,"Augsts"),COUNTIF($K$6:$K91,"Augsts"))))</f>
      </c>
      <c r="B91" s="49">
        <f>CONCATENATE("Ļoti augsts",(SUM(COUNTIF('Pazemes sateces baseins'!$K$5:$K$27,"Ļoti augsts"),COUNTIF('Virszemes sateces baseins'!$K$5:$K$29,"Ļoti augsts"),COUNTIF('Pazemes iekārtas'!$K$6:$K$14,"Ļoti augsts"),COUNTIF('Virszemes iekārtas'!$K$6:$K$11,"Ļoti augsts"),COUNTIF($K$6:$K91,"Ļoti augsts"))))</f>
      </c>
      <c r="C91" s="49"/>
      <c r="D91" s="103" t="s">
        <v>811</v>
      </c>
      <c r="E91" s="93" t="s">
        <v>761</v>
      </c>
      <c r="F91" s="44" t="inlineStr">
        <is>
          <t>Jā</t>
        </is>
      </c>
      <c r="G91" s="44"/>
      <c r="H91" s="44"/>
      <c r="I91" s="44"/>
      <c r="J91" s="44"/>
      <c r="K91" s="47">
        <f t="shared" si="7"/>
      </c>
      <c r="L91" s="46">
        <f t="shared" si="10"/>
      </c>
      <c r="M91" s="47">
        <f t="shared" si="8"/>
      </c>
      <c r="N91" s="47">
        <f t="shared" si="9"/>
      </c>
      <c r="O91" s="46">
        <f t="shared" si="6"/>
      </c>
    </row>
    <row r="92" spans="1:15" ht="38.25" x14ac:dyDescent="0.25">
      <c r="A92" s="49">
        <f>CONCATENATE("Augsts",(SUM(COUNTIF('Pazemes sateces baseins'!$K$5:$K$27,"Augsts"),COUNTIF('Virszemes sateces baseins'!$K$5:$K$29,"Augsts"),COUNTIF('Pazemes iekārtas'!$K$6:$K$14,"Augsts"),COUNTIF('Virszemes iekārtas'!$K$6:$K$11,"Augsts"),COUNTIF($K$6:$K92,"Augsts"))))</f>
      </c>
      <c r="B92" s="49">
        <f>CONCATENATE("Ļoti augsts",(SUM(COUNTIF('Pazemes sateces baseins'!$K$5:$K$27,"Ļoti augsts"),COUNTIF('Virszemes sateces baseins'!$K$5:$K$29,"Ļoti augsts"),COUNTIF('Pazemes iekārtas'!$K$6:$K$14,"Ļoti augsts"),COUNTIF('Virszemes iekārtas'!$K$6:$K$11,"Ļoti augsts"),COUNTIF($K$6:$K92,"Ļoti augsts"))))</f>
      </c>
      <c r="C92" s="49">
        <f>IF(F92="Nē","A8Nē","")</f>
      </c>
      <c r="D92" s="103" t="s">
        <v>812</v>
      </c>
      <c r="E92" s="93" t="s">
        <v>1021</v>
      </c>
      <c r="F92" s="44" t="inlineStr">
        <is>
          <t>Jā</t>
        </is>
      </c>
      <c r="G92" s="44"/>
      <c r="H92" s="44"/>
      <c r="I92" s="44"/>
      <c r="J92" s="44"/>
      <c r="K92" s="47">
        <f t="shared" si="7"/>
      </c>
      <c r="L92" s="46">
        <f>IF($F92&lt;&gt;"Nē","",IF(OR($G92="",$H92=""),"Norādīt notikuma iestāšanās iespējamību un seku smagumu",IF(AND($M92&gt;=2,OR($I92="",$J92="")),"Jānorāda notikuma ilgums un ietekmēto ūdens lietotāju skaits","")))</f>
      </c>
      <c r="M92" s="47">
        <f t="shared" si="8"/>
      </c>
      <c r="N92" s="47">
        <f t="shared" si="9"/>
      </c>
      <c r="O92" s="46">
        <f t="shared" si="6"/>
      </c>
    </row>
    <row r="93" spans="1:15" ht="51" x14ac:dyDescent="0.25">
      <c r="A93" s="49">
        <f>CONCATENATE("Augsts",(SUM(COUNTIF('Pazemes sateces baseins'!$K$5:$K$27,"Augsts"),COUNTIF('Virszemes sateces baseins'!$K$5:$K$29,"Augsts"),COUNTIF('Pazemes iekārtas'!$K$6:$K$14,"Augsts"),COUNTIF('Virszemes iekārtas'!$K$6:$K$11,"Augsts"),COUNTIF($K$6:$K93,"Augsts"))))</f>
      </c>
      <c r="B93" s="49">
        <f>CONCATENATE("Ļoti augsts",(SUM(COUNTIF('Pazemes sateces baseins'!$K$5:$K$27,"Ļoti augsts"),COUNTIF('Virszemes sateces baseins'!$K$5:$K$29,"Ļoti augsts"),COUNTIF('Pazemes iekārtas'!$K$6:$K$14,"Ļoti augsts"),COUNTIF('Virszemes iekārtas'!$K$6:$K$11,"Ļoti augsts"),COUNTIF($K$6:$K93,"Ļoti augsts"))))</f>
      </c>
      <c r="C93" s="49"/>
      <c r="D93" s="104" t="s">
        <v>813</v>
      </c>
      <c r="E93" s="91" t="s">
        <v>1000</v>
      </c>
      <c r="F93" s="44" t="inlineStr">
        <is>
          <t>Jā</t>
        </is>
      </c>
      <c r="G93" s="44"/>
      <c r="H93" s="44"/>
      <c r="I93" s="44"/>
      <c r="J93" s="44"/>
      <c r="K93" s="47">
        <f t="shared" si="7"/>
      </c>
      <c r="L93" s="46">
        <f t="shared" si="10"/>
      </c>
      <c r="M93" s="47">
        <f t="shared" si="8"/>
      </c>
      <c r="N93" s="47">
        <f t="shared" si="9"/>
      </c>
      <c r="O93" s="46">
        <f t="shared" si="6"/>
      </c>
    </row>
    <row r="94" spans="1:15" ht="51" x14ac:dyDescent="0.25">
      <c r="A94" s="49">
        <f>CONCATENATE("Augsts",(SUM(COUNTIF('Pazemes sateces baseins'!$K$5:$K$27,"Augsts"),COUNTIF('Virszemes sateces baseins'!$K$5:$K$29,"Augsts"),COUNTIF('Pazemes iekārtas'!$K$6:$K$14,"Augsts"),COUNTIF('Virszemes iekārtas'!$K$6:$K$11,"Augsts"),COUNTIF($K$6:$K94,"Augsts"))))</f>
      </c>
      <c r="B94" s="49">
        <f>CONCATENATE("Ļoti augsts",(SUM(COUNTIF('Pazemes sateces baseins'!$K$5:$K$27,"Ļoti augsts"),COUNTIF('Virszemes sateces baseins'!$K$5:$K$29,"Ļoti augsts"),COUNTIF('Pazemes iekārtas'!$K$6:$K$14,"Ļoti augsts"),COUNTIF('Virszemes iekārtas'!$K$6:$K$11,"Ļoti augsts"),COUNTIF($K$6:$K94,"Ļoti augsts"))))</f>
      </c>
      <c r="C94" s="49"/>
      <c r="D94" s="103" t="s">
        <v>814</v>
      </c>
      <c r="E94" s="93" t="s">
        <v>762</v>
      </c>
      <c r="F94" s="44" t="inlineStr">
        <is>
          <t>Jā</t>
        </is>
      </c>
      <c r="G94" s="44"/>
      <c r="H94" s="44"/>
      <c r="I94" s="44"/>
      <c r="J94" s="44"/>
      <c r="K94" s="47">
        <f t="shared" si="7"/>
      </c>
      <c r="L94" s="46">
        <f t="shared" si="10"/>
      </c>
      <c r="M94" s="47">
        <f t="shared" si="8"/>
      </c>
      <c r="N94" s="47">
        <f t="shared" si="9"/>
      </c>
      <c r="O94" s="46">
        <f t="shared" si="6"/>
      </c>
    </row>
    <row r="95" spans="1:15" ht="25.5" x14ac:dyDescent="0.25">
      <c r="A95" s="49">
        <f>CONCATENATE("Augsts",(SUM(COUNTIF('Pazemes sateces baseins'!$K$5:$K$27,"Augsts"),COUNTIF('Virszemes sateces baseins'!$K$5:$K$29,"Augsts"),COUNTIF('Pazemes iekārtas'!$K$6:$K$14,"Augsts"),COUNTIF('Virszemes iekārtas'!$K$6:$K$11,"Augsts"),COUNTIF($K$6:$K95,"Augsts"))))</f>
      </c>
      <c r="B95" s="49">
        <f>CONCATENATE("Ļoti augsts",(SUM(COUNTIF('Pazemes sateces baseins'!$K$5:$K$27,"Ļoti augsts"),COUNTIF('Virszemes sateces baseins'!$K$5:$K$29,"Ļoti augsts"),COUNTIF('Pazemes iekārtas'!$K$6:$K$14,"Ļoti augsts"),COUNTIF('Virszemes iekārtas'!$K$6:$K$11,"Ļoti augsts"),COUNTIF($K$6:$K95,"Ļoti augsts"))))</f>
      </c>
      <c r="C95" s="49"/>
      <c r="D95" s="103" t="s">
        <v>815</v>
      </c>
      <c r="E95" s="93" t="s">
        <v>1022</v>
      </c>
      <c r="F95" s="44" t="inlineStr">
        <is>
          <t>Jā</t>
        </is>
      </c>
      <c r="G95" s="44"/>
      <c r="H95" s="44"/>
      <c r="I95" s="44"/>
      <c r="J95" s="44"/>
      <c r="K95" s="47">
        <f t="shared" si="7"/>
      </c>
      <c r="L95" s="46">
        <f t="shared" si="10"/>
      </c>
      <c r="M95" s="47">
        <f t="shared" si="8"/>
      </c>
      <c r="N95" s="47">
        <f t="shared" si="9"/>
      </c>
      <c r="O95" s="46">
        <f t="shared" si="6"/>
      </c>
    </row>
    <row r="96" spans="1:15" ht="25.5" x14ac:dyDescent="0.25">
      <c r="A96" s="49">
        <f>CONCATENATE("Augsts",(SUM(COUNTIF('Pazemes sateces baseins'!$K$5:$K$27,"Augsts"),COUNTIF('Virszemes sateces baseins'!$K$5:$K$29,"Augsts"),COUNTIF('Pazemes iekārtas'!$K$6:$K$14,"Augsts"),COUNTIF('Virszemes iekārtas'!$K$6:$K$11,"Augsts"),COUNTIF($K$6:$K96,"Augsts"))))</f>
      </c>
      <c r="B96" s="49">
        <f>CONCATENATE("Ļoti augsts",(SUM(COUNTIF('Pazemes sateces baseins'!$K$5:$K$27,"Ļoti augsts"),COUNTIF('Virszemes sateces baseins'!$K$5:$K$29,"Ļoti augsts"),COUNTIF('Pazemes iekārtas'!$K$6:$K$14,"Ļoti augsts"),COUNTIF('Virszemes iekārtas'!$K$6:$K$11,"Ļoti augsts"),COUNTIF($K$6:$K96,"Ļoti augsts"))))</f>
      </c>
      <c r="C96" s="49">
        <f>IF($F96="Nē","A1Nē","")</f>
      </c>
      <c r="D96" s="104" t="s">
        <v>816</v>
      </c>
      <c r="E96" s="91" t="s">
        <v>1023</v>
      </c>
      <c r="F96" s="44" t="inlineStr">
        <is>
          <t>Jā</t>
        </is>
      </c>
      <c r="G96" s="44"/>
      <c r="H96" s="44"/>
      <c r="I96" s="44"/>
      <c r="J96" s="44"/>
      <c r="K96" s="47">
        <f>IF(AND($N96=5,$M96=1),"Vidējs",IF(AND($N96=4,$M96=1),"Vidējs",IF(AND($N96=4,$M96=2),"Vidējs",IF(AND($N96=3,$M96=2),"Vidējs",IF(AND($N96=2,$M96=3),"Vidējs",IF(AND($N96=1,$M96=3),"Vidējs",IF(AND($N96=1,$M96=4),"Vidējs",IF(AND($N96=5,$M96=2),"Augsts",IF(AND($N96=4,$M96=3),"Augsts",IF(AND($N96=3,$M96=3),"Augsts",IF(AND($N96=3,$M96=4),"Augsts",IF(AND($N96=2,$M96=4),"Augsts",IF(AND($N96=1,$M96=5),"Augsts",IF(AND($N96=5,$M96=3),"Ļoti augsts",IF(AND($N96=5,$M96=4),"Ļoti augsts",IF(AND($N96=5,$M96=5),"Ļoti augsts",IF(AND($N96=4,$M96=4),"Ļoti augsts",IF(AND($N96=4,$M96=5),"Ļoti augsts",IF(AND($N96=3,$M96=5),"Ļoti augsts",IF(AND($N96=2,$M96=5),"Ļoti augsts",IF(AND($N96=3,$M96=1),"Zems",IF(AND($N96=2,$M96=1),"Zems",IF(AND($N96=2,$M96=2),"Zems",IF(AND($N96=1,$M96=1),"Zems",IF(AND($N96=1,$M96=2),"Zems",IF(F96="Nav zināms/jāapstiprina vēlāk","Ļoti augsts",IF(F96="Nē","Ļoti augsts","")))))))))))))))))))))))))))</f>
      </c>
      <c r="L96" s="46">
        <f>IF($F96&lt;&gt;"Nē","",IF(OR($G96="",$H96=""),"Norādīt notikuma iestāšanās iespējamību un seku smagumu",IF(AND($M96&gt;=2,OR($I96="",$J96="")),"Jānorāda notikuma ilgums un ietekmēto ūdens lietotāju skaits","")))</f>
      </c>
      <c r="M96" s="47">
        <f t="shared" si="8"/>
      </c>
      <c r="N96" s="47">
        <f t="shared" si="9"/>
      </c>
      <c r="O96" s="46">
        <f t="shared" si="6"/>
      </c>
    </row>
    <row r="97" spans="1:15" x14ac:dyDescent="0.25">
      <c r="A97" s="49">
        <f>CONCATENATE("Augsts",(SUM(COUNTIF('Pazemes sateces baseins'!$K$5:$K$27,"Augsts"),COUNTIF('Virszemes sateces baseins'!$K$5:$K$29,"Augsts"),COUNTIF('Pazemes iekārtas'!$K$6:$K$14,"Augsts"),COUNTIF('Virszemes iekārtas'!$K$6:$K$11,"Augsts"),COUNTIF($K$6:$K97,"Augsts"))))</f>
      </c>
      <c r="B97" s="49">
        <f>CONCATENATE("Ļoti augsts",(SUM(COUNTIF('Pazemes sateces baseins'!$K$5:$K$27,"Ļoti augsts"),COUNTIF('Virszemes sateces baseins'!$K$5:$K$29,"Ļoti augsts"),COUNTIF('Pazemes iekārtas'!$K$6:$K$14,"Ļoti augsts"),COUNTIF('Virszemes iekārtas'!$K$6:$K$11,"Ļoti augsts"),COUNTIF($K$6:$K97,"Ļoti augsts"))))</f>
      </c>
      <c r="C97" s="49">
        <f>IF($F97="Nē","A1Nē","")</f>
      </c>
      <c r="D97" s="104" t="s">
        <v>817</v>
      </c>
      <c r="E97" s="91" t="s">
        <v>1024</v>
      </c>
      <c r="F97" s="44" t="inlineStr">
        <is>
          <t>Nē</t>
        </is>
      </c>
      <c r="G97" s="44" t="inlineStr">
        <is>
          <t>Iespējams</t>
        </is>
      </c>
      <c r="H97" s="44" t="inlineStr">
        <is>
          <t>Liela ietekme uz organoleptiskajām īpašībām</t>
        </is>
      </c>
      <c r="I97" s="44" t="inlineStr">
        <is>
          <t>1-6 mēneši</t>
        </is>
      </c>
      <c r="J97" s="44" t="inlineStr">
        <is>
          <t>&gt; 100 000</t>
        </is>
      </c>
      <c r="K97" s="47">
        <f>IF(AND($N97=5,$M97=1),"Vidējs",IF(AND($N97=4,$M97=1),"Vidējs",IF(AND($N97=4,$M97=2),"Vidējs",IF(AND($N97=3,$M97=2),"Vidējs",IF(AND($N97=2,$M97=3),"Vidējs",IF(AND($N97=1,$M97=3),"Vidējs",IF(AND($N97=1,$M97=4),"Vidējs",IF(AND($N97=5,$M97=2),"Augsts",IF(AND($N97=4,$M97=3),"Augsts",IF(AND($N97=3,$M97=3),"Augsts",IF(AND($N97=3,$M97=4),"Augsts",IF(AND($N97=2,$M97=4),"Augsts",IF(AND($N97=1,$M97=5),"Augsts",IF(AND($N97=5,$M97=3),"Ļoti augsts",IF(AND($N97=5,$M97=4),"Ļoti augsts",IF(AND($N97=5,$M97=5),"Ļoti augsts",IF(AND($N97=4,$M97=4),"Ļoti augsts",IF(AND($N97=4,$M97=5),"Ļoti augsts",IF(AND($N97=3,$M97=5),"Ļoti augsts",IF(AND($N97=2,$M97=5),"Ļoti augsts",IF(AND($N97=3,$M97=1),"Zems",IF(AND($N97=2,$M97=1),"Zems",IF(AND($N97=2,$M97=2),"Zems",IF(AND($N97=1,$M97=1),"Zems",IF(AND($N97=1,$M97=2),"Zems",IF(F97="Nav zināms/jāapstiprina vēlāk","Ļoti augsts",IF(F97="Nē","Ļoti augsts","")))))))))))))))))))))))))))</f>
      </c>
      <c r="L97" s="46">
        <f>IF($F97&lt;&gt;"Nē","",IF(OR($G97="",$H97=""),"Norādīt notikuma iestāšanās iespējamību un seku smagumu",IF(AND($M97&gt;=2,OR($I97="",$J97="")),"Jānorāda notikuma ilgums un ietekmēto ūdens lietotāju skaits","")))</f>
      </c>
      <c r="M97" s="47">
        <f t="shared" si="8"/>
      </c>
      <c r="N97" s="47">
        <f t="shared" si="9"/>
      </c>
      <c r="O97" s="46">
        <f t="shared" si="6"/>
      </c>
    </row>
    <row r="98" spans="1:15" ht="25.5" x14ac:dyDescent="0.25">
      <c r="A98" s="49">
        <f>CONCATENATE("Augsts",(SUM(COUNTIF('Pazemes sateces baseins'!$K$5:$K$27,"Augsts"),COUNTIF('Virszemes sateces baseins'!$K$5:$K$29,"Augsts"),COUNTIF('Pazemes iekārtas'!$K$6:$K$14,"Augsts"),COUNTIF('Virszemes iekārtas'!$K$6:$K$11,"Augsts"),COUNTIF($K$6:$K98,"Augsts"))))</f>
      </c>
      <c r="B98" s="49">
        <f>CONCATENATE("Ļoti augsts",(SUM(COUNTIF('Pazemes sateces baseins'!$K$5:$K$27,"Ļoti augsts"),COUNTIF('Virszemes sateces baseins'!$K$5:$K$29,"Ļoti augsts"),COUNTIF('Pazemes iekārtas'!$K$6:$K$14,"Ļoti augsts"),COUNTIF('Virszemes iekārtas'!$K$6:$K$11,"Ļoti augsts"),COUNTIF($K$6:$K98,"Ļoti augsts"))))</f>
      </c>
      <c r="C98" s="49"/>
      <c r="D98" s="103" t="s">
        <v>818</v>
      </c>
      <c r="E98" s="91" t="s">
        <v>763</v>
      </c>
      <c r="F98" s="44" t="inlineStr">
        <is>
          <t>Jā</t>
        </is>
      </c>
      <c r="G98" s="44"/>
      <c r="H98" s="44"/>
      <c r="I98" s="44"/>
      <c r="J98" s="44"/>
      <c r="K98" s="47">
        <f t="shared" si="7"/>
      </c>
      <c r="L98" s="46">
        <f t="shared" si="10"/>
      </c>
      <c r="M98" s="47">
        <f t="shared" si="8"/>
      </c>
      <c r="N98" s="47">
        <f t="shared" si="9"/>
      </c>
      <c r="O98" s="46">
        <f t="shared" si="6"/>
      </c>
    </row>
    <row r="99" spans="1:15" x14ac:dyDescent="0.25">
      <c r="A99" s="49">
        <f>CONCATENATE("Augsts",(SUM(COUNTIF('Pazemes sateces baseins'!$K$5:$K$27,"Augsts"),COUNTIF('Virszemes sateces baseins'!$K$5:$K$29,"Augsts"),COUNTIF('Pazemes iekārtas'!$K$6:$K$14,"Augsts"),COUNTIF('Virszemes iekārtas'!$K$6:$K$11,"Augsts"),COUNTIF($K$6:$K99,"Augsts"))))</f>
      </c>
      <c r="B99" s="49">
        <f>CONCATENATE("Ļoti augsts",(SUM(COUNTIF('Pazemes sateces baseins'!$K$5:$K$27,"Ļoti augsts"),COUNTIF('Virszemes sateces baseins'!$K$5:$K$29,"Ļoti augsts"),COUNTIF('Pazemes iekārtas'!$K$6:$K$14,"Ļoti augsts"),COUNTIF('Virszemes iekārtas'!$K$6:$K$11,"Ļoti augsts"),COUNTIF($K$6:$K99,"Ļoti augsts"))))</f>
      </c>
      <c r="C99" s="49">
        <f>IF($F99="Nē","A1Nē","")</f>
      </c>
      <c r="D99" s="103" t="s">
        <v>819</v>
      </c>
      <c r="E99" s="91" t="s">
        <v>764</v>
      </c>
      <c r="F99" s="44" t="inlineStr">
        <is>
          <t>Jā</t>
        </is>
      </c>
      <c r="G99" s="44"/>
      <c r="H99" s="44"/>
      <c r="I99" s="44"/>
      <c r="J99" s="44"/>
      <c r="K99" s="47">
        <f>IF(AND($N99=5,$M99=1),"Vidējs",IF(AND($N99=4,$M99=1),"Vidējs",IF(AND($N99=4,$M99=2),"Vidējs",IF(AND($N99=3,$M99=2),"Vidējs",IF(AND($N99=2,$M99=3),"Vidējs",IF(AND($N99=1,$M99=3),"Vidējs",IF(AND($N99=1,$M99=4),"Vidējs",IF(AND($N99=5,$M99=2),"Augsts",IF(AND($N99=4,$M99=3),"Augsts",IF(AND($N99=3,$M99=3),"Augsts",IF(AND($N99=3,$M99=4),"Augsts",IF(AND($N99=2,$M99=4),"Augsts",IF(AND($N99=1,$M99=5),"Augsts",IF(AND($N99=5,$M99=3),"Ļoti augsts",IF(AND($N99=5,$M99=4),"Ļoti augsts",IF(AND($N99=5,$M99=5),"Ļoti augsts",IF(AND($N99=4,$M99=4),"Ļoti augsts",IF(AND($N99=4,$M99=5),"Ļoti augsts",IF(AND($N99=3,$M99=5),"Ļoti augsts",IF(AND($N99=2,$M99=5),"Ļoti augsts",IF(AND($N99=3,$M99=1),"Zems",IF(AND($N99=2,$M99=1),"Zems",IF(AND($N99=2,$M99=2),"Zems",IF(AND($N99=1,$M99=1),"Zems",IF(AND($N99=1,$M99=2),"Zems",IF(F99="Nav zināms/jāapstiprina vēlāk","Ļoti augsts",IF(F99="Nē","Ļoti augsts","")))))))))))))))))))))))))))</f>
      </c>
      <c r="L99" s="46">
        <f>IF($F99&lt;&gt;"Nē","",IF(OR($G99="",$H99=""),"Norādīt notikuma iestāšanās iespējamību un seku smagumu",IF(AND($M99&gt;=2,OR($I99="",$J99="")),"Jānorāda notikuma ilgums un ietekmēto ūdens lietotāju skaits","")))</f>
      </c>
      <c r="M99" s="47">
        <f t="shared" si="8"/>
      </c>
      <c r="N99" s="47">
        <f t="shared" si="9"/>
      </c>
      <c r="O99" s="46">
        <f t="shared" si="6"/>
      </c>
    </row>
    <row r="100" spans="1:15" ht="38.25" x14ac:dyDescent="0.25">
      <c r="A100" s="49">
        <f>CONCATENATE("Augsts",(SUM(COUNTIF('Pazemes sateces baseins'!$K$5:$K$27,"Augsts"),COUNTIF('Virszemes sateces baseins'!$K$5:$K$29,"Augsts"),COUNTIF('Pazemes iekārtas'!$K$6:$K$14,"Augsts"),COUNTIF('Virszemes iekārtas'!$K$6:$K$11,"Augsts"),COUNTIF($K$6:$K100,"Augsts"))))</f>
      </c>
      <c r="B100" s="49">
        <f>CONCATENATE("Ļoti augsts",(SUM(COUNTIF('Pazemes sateces baseins'!$K$5:$K$27,"Ļoti augsts"),COUNTIF('Virszemes sateces baseins'!$K$5:$K$29,"Ļoti augsts"),COUNTIF('Pazemes iekārtas'!$K$6:$K$14,"Ļoti augsts"),COUNTIF('Virszemes iekārtas'!$K$6:$K$11,"Ļoti augsts"),COUNTIF($K$6:$K100,"Ļoti augsts"))))</f>
      </c>
      <c r="C100" s="49"/>
      <c r="D100" s="103" t="s">
        <v>820</v>
      </c>
      <c r="E100" s="91" t="s">
        <v>765</v>
      </c>
      <c r="F100" s="44" t="inlineStr">
        <is>
          <t>Jā</t>
        </is>
      </c>
      <c r="G100" s="44"/>
      <c r="H100" s="44"/>
      <c r="I100" s="44"/>
      <c r="J100" s="44"/>
      <c r="K100" s="47">
        <f t="shared" si="7"/>
      </c>
      <c r="L100" s="46">
        <f t="shared" si="10"/>
      </c>
      <c r="M100" s="47">
        <f t="shared" si="8"/>
      </c>
      <c r="N100" s="47">
        <f t="shared" si="9"/>
      </c>
      <c r="O100" s="46">
        <f t="shared" si="6"/>
      </c>
    </row>
    <row r="101" spans="1:15" ht="38.25" x14ac:dyDescent="0.25">
      <c r="A101" s="49">
        <f>CONCATENATE("Augsts",(SUM(COUNTIF('Pazemes sateces baseins'!$K$5:$K$27,"Augsts"),COUNTIF('Virszemes sateces baseins'!$K$5:$K$29,"Augsts"),COUNTIF('Pazemes iekārtas'!$K$6:$K$14,"Augsts"),COUNTIF('Virszemes iekārtas'!$K$6:$K$11,"Augsts"),COUNTIF($K$6:$K101,"Augsts"))))</f>
      </c>
      <c r="B101" s="49">
        <f>CONCATENATE("Ļoti augsts",(SUM(COUNTIF('Pazemes sateces baseins'!$K$5:$K$27,"Ļoti augsts"),COUNTIF('Virszemes sateces baseins'!$K$5:$K$29,"Ļoti augsts"),COUNTIF('Pazemes iekārtas'!$K$6:$K$14,"Ļoti augsts"),COUNTIF('Virszemes iekārtas'!$K$6:$K$11,"Ļoti augsts"),COUNTIF($K$6:$K101,"Ļoti augsts"))))</f>
      </c>
      <c r="C101" s="49"/>
      <c r="D101" s="103" t="s">
        <v>821</v>
      </c>
      <c r="E101" s="91" t="s">
        <v>766</v>
      </c>
      <c r="F101" s="44" t="inlineStr">
        <is>
          <t>Jā</t>
        </is>
      </c>
      <c r="G101" s="44"/>
      <c r="H101" s="44"/>
      <c r="I101" s="44"/>
      <c r="J101" s="44"/>
      <c r="K101" s="47">
        <f t="shared" si="7"/>
      </c>
      <c r="L101" s="46">
        <f t="shared" si="10"/>
      </c>
      <c r="M101" s="47">
        <f t="shared" si="8"/>
      </c>
      <c r="N101" s="47">
        <f t="shared" si="9"/>
      </c>
      <c r="O101" s="46">
        <f t="shared" si="6"/>
      </c>
    </row>
    <row r="102" spans="1:15" ht="38.25" x14ac:dyDescent="0.25">
      <c r="A102" s="49">
        <f>CONCATENATE("Augsts",(SUM(COUNTIF('Pazemes sateces baseins'!$K$5:$K$27,"Augsts"),COUNTIF('Virszemes sateces baseins'!$K$5:$K$29,"Augsts"),COUNTIF('Pazemes iekārtas'!$K$6:$K$14,"Augsts"),COUNTIF('Virszemes iekārtas'!$K$6:$K$11,"Augsts"),COUNTIF($K$6:$K102,"Augsts"))))</f>
      </c>
      <c r="B102" s="49">
        <f>CONCATENATE("Ļoti augsts",(SUM(COUNTIF('Pazemes sateces baseins'!$K$5:$K$27,"Ļoti augsts"),COUNTIF('Virszemes sateces baseins'!$K$5:$K$29,"Ļoti augsts"),COUNTIF('Pazemes iekārtas'!$K$6:$K$14,"Ļoti augsts"),COUNTIF('Virszemes iekārtas'!$K$6:$K$11,"Ļoti augsts"),COUNTIF($K$6:$K102,"Ļoti augsts"))))</f>
      </c>
      <c r="C102" s="49"/>
      <c r="D102" s="103" t="s">
        <v>822</v>
      </c>
      <c r="E102" s="93" t="s">
        <v>767</v>
      </c>
      <c r="F102" s="44" t="inlineStr">
        <is>
          <t>Jā</t>
        </is>
      </c>
      <c r="G102" s="44"/>
      <c r="H102" s="44"/>
      <c r="I102" s="44"/>
      <c r="J102" s="44"/>
      <c r="K102" s="47">
        <f t="shared" si="7"/>
      </c>
      <c r="L102" s="46">
        <f t="shared" si="10"/>
      </c>
      <c r="M102" s="47">
        <f t="shared" si="8"/>
      </c>
      <c r="N102" s="47">
        <f t="shared" si="9"/>
      </c>
      <c r="O102" s="46">
        <f t="shared" si="6"/>
      </c>
    </row>
    <row r="103" spans="1:15" ht="25.5" x14ac:dyDescent="0.25">
      <c r="A103" s="49">
        <f>CONCATENATE("Augsts",(SUM(COUNTIF('Pazemes sateces baseins'!$K$5:$K$27,"Augsts"),COUNTIF('Virszemes sateces baseins'!$K$5:$K$29,"Augsts"),COUNTIF('Pazemes iekārtas'!$K$6:$K$14,"Augsts"),COUNTIF('Virszemes iekārtas'!$K$6:$K$11,"Augsts"),COUNTIF($K$6:$K103,"Augsts"))))</f>
      </c>
      <c r="B103" s="49">
        <f>CONCATENATE("Ļoti augsts",(SUM(COUNTIF('Pazemes sateces baseins'!$K$5:$K$27,"Ļoti augsts"),COUNTIF('Virszemes sateces baseins'!$K$5:$K$29,"Ļoti augsts"),COUNTIF('Pazemes iekārtas'!$K$6:$K$14,"Ļoti augsts"),COUNTIF('Virszemes iekārtas'!$K$6:$K$11,"Ļoti augsts"),COUNTIF($K$6:$K103,"Ļoti augsts"))))</f>
      </c>
      <c r="C103" s="49"/>
      <c r="D103" s="103" t="s">
        <v>823</v>
      </c>
      <c r="E103" s="93" t="s">
        <v>768</v>
      </c>
      <c r="F103" s="44" t="inlineStr">
        <is>
          <t>Jā</t>
        </is>
      </c>
      <c r="G103" s="44"/>
      <c r="H103" s="44"/>
      <c r="I103" s="44"/>
      <c r="J103" s="44"/>
      <c r="K103" s="47">
        <f t="shared" si="7"/>
      </c>
      <c r="L103" s="46">
        <f t="shared" si="10"/>
      </c>
      <c r="M103" s="47">
        <f t="shared" si="8"/>
      </c>
      <c r="N103" s="47">
        <f t="shared" si="9"/>
      </c>
      <c r="O103" s="46">
        <f t="shared" si="6"/>
      </c>
    </row>
    <row r="104" spans="1:15" ht="38.25" x14ac:dyDescent="0.25">
      <c r="A104" s="49">
        <f>CONCATENATE("Augsts",(SUM(COUNTIF('Pazemes sateces baseins'!$K$5:$K$27,"Augsts"),COUNTIF('Virszemes sateces baseins'!$K$5:$K$29,"Augsts"),COUNTIF('Pazemes iekārtas'!$K$6:$K$14,"Augsts"),COUNTIF('Virszemes iekārtas'!$K$6:$K$11,"Augsts"),COUNTIF($K$6:$K104,"Augsts"))))</f>
      </c>
      <c r="B104" s="49">
        <f>CONCATENATE("Ļoti augsts",(SUM(COUNTIF('Pazemes sateces baseins'!$K$5:$K$27,"Ļoti augsts"),COUNTIF('Virszemes sateces baseins'!$K$5:$K$29,"Ļoti augsts"),COUNTIF('Pazemes iekārtas'!$K$6:$K$14,"Ļoti augsts"),COUNTIF('Virszemes iekārtas'!$K$6:$K$11,"Ļoti augsts"),COUNTIF($K$6:$K104,"Ļoti augsts"))))</f>
      </c>
      <c r="C104" s="49"/>
      <c r="D104" s="103" t="s">
        <v>824</v>
      </c>
      <c r="E104" s="93" t="s">
        <v>769</v>
      </c>
      <c r="F104" s="44" t="inlineStr">
        <is>
          <t>Jā</t>
        </is>
      </c>
      <c r="G104" s="44"/>
      <c r="H104" s="44"/>
      <c r="I104" s="44"/>
      <c r="J104" s="44"/>
      <c r="K104" s="47">
        <f t="shared" si="7"/>
      </c>
      <c r="L104" s="46">
        <f t="shared" si="10"/>
      </c>
      <c r="M104" s="47">
        <f t="shared" si="8"/>
      </c>
      <c r="N104" s="47">
        <f t="shared" si="9"/>
      </c>
      <c r="O104" s="46">
        <f t="shared" si="6"/>
      </c>
    </row>
    <row r="105" spans="1:15" ht="38.25" x14ac:dyDescent="0.25">
      <c r="A105" s="49">
        <f>CONCATENATE("Augsts",(SUM(COUNTIF('Pazemes sateces baseins'!$K$5:$K$27,"Augsts"),COUNTIF('Virszemes sateces baseins'!$K$5:$K$29,"Augsts"),COUNTIF('Pazemes iekārtas'!$K$6:$K$14,"Augsts"),COUNTIF('Virszemes iekārtas'!$K$6:$K$11,"Augsts"),COUNTIF($K$6:$K105,"Augsts"))))</f>
      </c>
      <c r="B105" s="49">
        <f>CONCATENATE("Ļoti augsts",(SUM(COUNTIF('Pazemes sateces baseins'!$K$5:$K$27,"Ļoti augsts"),COUNTIF('Virszemes sateces baseins'!$K$5:$K$29,"Ļoti augsts"),COUNTIF('Pazemes iekārtas'!$K$6:$K$14,"Ļoti augsts"),COUNTIF('Virszemes iekārtas'!$K$6:$K$11,"Ļoti augsts"),COUNTIF($K$6:$K105,"Ļoti augsts"))))</f>
      </c>
      <c r="C105" s="49"/>
      <c r="D105" s="103" t="s">
        <v>825</v>
      </c>
      <c r="E105" s="93" t="s">
        <v>770</v>
      </c>
      <c r="F105" s="44" t="inlineStr">
        <is>
          <t>Jā</t>
        </is>
      </c>
      <c r="G105" s="44"/>
      <c r="H105" s="44"/>
      <c r="I105" s="44"/>
      <c r="J105" s="44"/>
      <c r="K105" s="47">
        <f t="shared" si="7"/>
      </c>
      <c r="L105" s="46">
        <f t="shared" si="10"/>
      </c>
      <c r="M105" s="47">
        <f t="shared" si="8"/>
      </c>
      <c r="N105" s="47">
        <f t="shared" si="9"/>
      </c>
      <c r="O105" s="46">
        <f t="shared" si="6"/>
      </c>
    </row>
    <row r="106" spans="1:15" ht="25.5" x14ac:dyDescent="0.25">
      <c r="A106" s="49">
        <f>CONCATENATE("Augsts",(SUM(COUNTIF('Pazemes sateces baseins'!$K$5:$K$27,"Augsts"),COUNTIF('Virszemes sateces baseins'!$K$5:$K$29,"Augsts"),COUNTIF('Pazemes iekārtas'!$K$6:$K$14,"Augsts"),COUNTIF('Virszemes iekārtas'!$K$6:$K$11,"Augsts"),COUNTIF($K$6:$K106,"Augsts"))))</f>
      </c>
      <c r="B106" s="49">
        <f>CONCATENATE("Ļoti augsts",(SUM(COUNTIF('Pazemes sateces baseins'!$K$5:$K$27,"Ļoti augsts"),COUNTIF('Virszemes sateces baseins'!$K$5:$K$29,"Ļoti augsts"),COUNTIF('Pazemes iekārtas'!$K$6:$K$14,"Ļoti augsts"),COUNTIF('Virszemes iekārtas'!$K$6:$K$11,"Ļoti augsts"),COUNTIF($K$6:$K106,"Ļoti augsts"))))</f>
      </c>
      <c r="C106" s="49"/>
      <c r="D106" s="103" t="s">
        <v>826</v>
      </c>
      <c r="E106" s="91" t="s">
        <v>771</v>
      </c>
      <c r="F106" s="44" t="inlineStr">
        <is>
          <t>Jā</t>
        </is>
      </c>
      <c r="G106" s="44"/>
      <c r="H106" s="44"/>
      <c r="I106" s="44"/>
      <c r="J106" s="44"/>
      <c r="K106" s="47">
        <f t="shared" si="7"/>
      </c>
      <c r="L106" s="46">
        <f t="shared" si="10"/>
      </c>
      <c r="M106" s="47">
        <f t="shared" si="8"/>
      </c>
      <c r="N106" s="47">
        <f t="shared" si="9"/>
      </c>
      <c r="O106" s="46">
        <f t="shared" si="6"/>
      </c>
    </row>
    <row r="107" spans="1:15" ht="51" x14ac:dyDescent="0.25">
      <c r="A107" s="49">
        <f>CONCATENATE("Augsts",(SUM(COUNTIF('Pazemes sateces baseins'!$K$5:$K$27,"Augsts"),COUNTIF('Virszemes sateces baseins'!$K$5:$K$29,"Augsts"),COUNTIF('Pazemes iekārtas'!$K$6:$K$14,"Augsts"),COUNTIF('Virszemes iekārtas'!$K$6:$K$11,"Augsts"),COUNTIF($K$6:$K107,"Augsts"))))</f>
      </c>
      <c r="B107" s="49">
        <f>CONCATENATE("Ļoti augsts",(SUM(COUNTIF('Pazemes sateces baseins'!$K$5:$K$27,"Ļoti augsts"),COUNTIF('Virszemes sateces baseins'!$K$5:$K$29,"Ļoti augsts"),COUNTIF('Pazemes iekārtas'!$K$6:$K$14,"Ļoti augsts"),COUNTIF('Virszemes iekārtas'!$K$6:$K$11,"Ļoti augsts"),COUNTIF($K$6:$K107,"Ļoti augsts"))))</f>
      </c>
      <c r="C107" s="49"/>
      <c r="D107" s="103" t="s">
        <v>827</v>
      </c>
      <c r="E107" s="93" t="s">
        <v>772</v>
      </c>
      <c r="F107" s="44" t="inlineStr">
        <is>
          <t>Jā</t>
        </is>
      </c>
      <c r="G107" s="44"/>
      <c r="H107" s="44"/>
      <c r="I107" s="44"/>
      <c r="J107" s="44"/>
      <c r="K107" s="47">
        <f t="shared" si="7"/>
      </c>
      <c r="L107" s="46">
        <f t="shared" si="10"/>
      </c>
      <c r="M107" s="47">
        <f t="shared" si="8"/>
      </c>
      <c r="N107" s="47">
        <f t="shared" si="9"/>
      </c>
      <c r="O107" s="46">
        <f t="shared" si="6"/>
      </c>
    </row>
    <row r="108" spans="1:15" ht="25.5" x14ac:dyDescent="0.25">
      <c r="A108" s="49">
        <f>CONCATENATE("Augsts",(SUM(COUNTIF('Pazemes sateces baseins'!$K$5:$K$27,"Augsts"),COUNTIF('Virszemes sateces baseins'!$K$5:$K$29,"Augsts"),COUNTIF('Pazemes iekārtas'!$K$6:$K$14,"Augsts"),COUNTIF('Virszemes iekārtas'!$K$6:$K$11,"Augsts"),COUNTIF($K$6:$K108,"Augsts"))))</f>
      </c>
      <c r="B108" s="49">
        <f>CONCATENATE("Ļoti augsts",(SUM(COUNTIF('Pazemes sateces baseins'!$K$5:$K$27,"Ļoti augsts"),COUNTIF('Virszemes sateces baseins'!$K$5:$K$29,"Ļoti augsts"),COUNTIF('Pazemes iekārtas'!$K$6:$K$14,"Ļoti augsts"),COUNTIF('Virszemes iekārtas'!$K$6:$K$11,"Ļoti augsts"),COUNTIF($K$6:$K108,"Ļoti augsts"))))</f>
      </c>
      <c r="C108" s="49">
        <f>IF($F108="Nē","A1Nē","")</f>
      </c>
      <c r="D108" s="103" t="s">
        <v>828</v>
      </c>
      <c r="E108" s="93" t="s">
        <v>773</v>
      </c>
      <c r="F108" s="44" t="inlineStr">
        <is>
          <t>Jā</t>
        </is>
      </c>
      <c r="G108" s="44"/>
      <c r="H108" s="44"/>
      <c r="I108" s="44"/>
      <c r="J108" s="44"/>
      <c r="K108" s="47">
        <f>IF(AND($N108=5,$M108=1),"Vidējs",IF(AND($N108=4,$M108=1),"Vidējs",IF(AND($N108=4,$M108=2),"Vidējs",IF(AND($N108=3,$M108=2),"Vidējs",IF(AND($N108=2,$M108=3),"Vidējs",IF(AND($N108=1,$M108=3),"Vidējs",IF(AND($N108=1,$M108=4),"Vidējs",IF(AND($N108=5,$M108=2),"Augsts",IF(AND($N108=4,$M108=3),"Augsts",IF(AND($N108=3,$M108=3),"Augsts",IF(AND($N108=3,$M108=4),"Augsts",IF(AND($N108=2,$M108=4),"Augsts",IF(AND($N108=1,$M108=5),"Augsts",IF(AND($N108=5,$M108=3),"Ļoti augsts",IF(AND($N108=5,$M108=4),"Ļoti augsts",IF(AND($N108=5,$M108=5),"Ļoti augsts",IF(AND($N108=4,$M108=4),"Ļoti augsts",IF(AND($N108=4,$M108=5),"Ļoti augsts",IF(AND($N108=3,$M108=5),"Ļoti augsts",IF(AND($N108=2,$M108=5),"Ļoti augsts",IF(AND($N108=3,$M108=1),"Zems",IF(AND($N108=2,$M108=1),"Zems",IF(AND($N108=2,$M108=2),"Zems",IF(AND($N108=1,$M108=1),"Zems",IF(AND($N108=1,$M108=2),"Zems",IF(F108="Nav zināms/jāapstiprina vēlāk","Ļoti augsts",IF(F108="Nē","Ļoti augsts","")))))))))))))))))))))))))))</f>
      </c>
      <c r="L108" s="46">
        <f>IF($F108&lt;&gt;"Nē","",IF(OR($G108="",$H108=""),"Norādīt notikuma iestāšanās iespējamību un seku smagumu",IF(AND($M108&gt;=2,OR($I108="",$J108="")),"Jānorāda notikuma ilgums un ietekmēto ūdens lietotāju skaits","")))</f>
      </c>
      <c r="M108" s="47">
        <f t="shared" si="8"/>
      </c>
      <c r="N108" s="47">
        <f t="shared" si="9"/>
      </c>
      <c r="O108" s="46">
        <f t="shared" si="6"/>
      </c>
    </row>
    <row r="109" spans="1:15" ht="25.5" x14ac:dyDescent="0.25">
      <c r="A109" s="49">
        <f>CONCATENATE("Augsts",(SUM(COUNTIF('Pazemes sateces baseins'!$K$5:$K$27,"Augsts"),COUNTIF('Virszemes sateces baseins'!$K$5:$K$29,"Augsts"),COUNTIF('Pazemes iekārtas'!$K$6:$K$14,"Augsts"),COUNTIF('Virszemes iekārtas'!$K$6:$K$11,"Augsts"),COUNTIF($K$6:$K109,"Augsts"))))</f>
      </c>
      <c r="B109" s="49">
        <f>CONCATENATE("Ļoti augsts",(SUM(COUNTIF('Pazemes sateces baseins'!$K$5:$K$27,"Ļoti augsts"),COUNTIF('Virszemes sateces baseins'!$K$5:$K$29,"Ļoti augsts"),COUNTIF('Pazemes iekārtas'!$K$6:$K$14,"Ļoti augsts"),COUNTIF('Virszemes iekārtas'!$K$6:$K$11,"Ļoti augsts"),COUNTIF($K$6:$K109,"Ļoti augsts"))))</f>
      </c>
      <c r="C109" s="49"/>
      <c r="D109" s="103" t="s">
        <v>829</v>
      </c>
      <c r="E109" s="93" t="s">
        <v>774</v>
      </c>
      <c r="F109" s="44" t="inlineStr">
        <is>
          <t>Jā</t>
        </is>
      </c>
      <c r="G109" s="44"/>
      <c r="H109" s="44"/>
      <c r="I109" s="44"/>
      <c r="J109" s="44"/>
      <c r="K109" s="47">
        <f t="shared" si="7"/>
      </c>
      <c r="L109" s="46">
        <f t="shared" si="10"/>
      </c>
      <c r="M109" s="47">
        <f t="shared" si="8"/>
      </c>
      <c r="N109" s="47">
        <f t="shared" si="9"/>
      </c>
      <c r="O109" s="46">
        <f t="shared" si="6"/>
      </c>
    </row>
    <row r="110" spans="1:15" ht="25.5" x14ac:dyDescent="0.25">
      <c r="A110" s="49">
        <f>CONCATENATE("Augsts",(SUM(COUNTIF('Pazemes sateces baseins'!$K$5:$K$27,"Augsts"),COUNTIF('Virszemes sateces baseins'!$K$5:$K$29,"Augsts"),COUNTIF('Pazemes iekārtas'!$K$6:$K$14,"Augsts"),COUNTIF('Virszemes iekārtas'!$K$6:$K$11,"Augsts"),COUNTIF($K$6:$K110,"Augsts"))))</f>
      </c>
      <c r="B110" s="49">
        <f>CONCATENATE("Ļoti augsts",(SUM(COUNTIF('Pazemes sateces baseins'!$K$5:$K$27,"Ļoti augsts"),COUNTIF('Virszemes sateces baseins'!$K$5:$K$29,"Ļoti augsts"),COUNTIF('Pazemes iekārtas'!$K$6:$K$14,"Ļoti augsts"),COUNTIF('Virszemes iekārtas'!$K$6:$K$11,"Ļoti augsts"),COUNTIF($K$6:$K110,"Ļoti augsts"))))</f>
      </c>
      <c r="C110" s="49"/>
      <c r="D110" s="103" t="s">
        <v>830</v>
      </c>
      <c r="E110" s="91" t="s">
        <v>775</v>
      </c>
      <c r="F110" s="44" t="inlineStr">
        <is>
          <t>Jā</t>
        </is>
      </c>
      <c r="G110" s="44"/>
      <c r="H110" s="44"/>
      <c r="I110" s="44"/>
      <c r="J110" s="44"/>
      <c r="K110" s="47">
        <f t="shared" si="7"/>
      </c>
      <c r="L110" s="46">
        <f t="shared" si="10"/>
      </c>
      <c r="M110" s="47">
        <f t="shared" si="8"/>
      </c>
      <c r="N110" s="47">
        <f t="shared" si="9"/>
      </c>
      <c r="O110" s="46">
        <f t="shared" si="6"/>
      </c>
    </row>
    <row r="111" spans="1:15" ht="25.5" x14ac:dyDescent="0.25">
      <c r="A111" s="49">
        <f>CONCATENATE("Augsts",(SUM(COUNTIF('Pazemes sateces baseins'!$K$5:$K$27,"Augsts"),COUNTIF('Virszemes sateces baseins'!$K$5:$K$29,"Augsts"),COUNTIF('Pazemes iekārtas'!$K$6:$K$14,"Augsts"),COUNTIF('Virszemes iekārtas'!$K$6:$K$11,"Augsts"),COUNTIF($K$6:$K111,"Augsts"))))</f>
      </c>
      <c r="B111" s="49">
        <f>CONCATENATE("Ļoti augsts",(SUM(COUNTIF('Pazemes sateces baseins'!$K$5:$K$27,"Ļoti augsts"),COUNTIF('Virszemes sateces baseins'!$K$5:$K$29,"Ļoti augsts"),COUNTIF('Pazemes iekārtas'!$K$6:$K$14,"Ļoti augsts"),COUNTIF('Virszemes iekārtas'!$K$6:$K$11,"Ļoti augsts"),COUNTIF($K$6:$K111,"Ļoti augsts"))))</f>
      </c>
      <c r="C111" s="49"/>
      <c r="D111" s="103" t="s">
        <v>831</v>
      </c>
      <c r="E111" s="91" t="s">
        <v>776</v>
      </c>
      <c r="F111" s="44" t="inlineStr">
        <is>
          <t>Jā</t>
        </is>
      </c>
      <c r="G111" s="44"/>
      <c r="H111" s="44"/>
      <c r="I111" s="44"/>
      <c r="J111" s="44"/>
      <c r="K111" s="47">
        <f t="shared" si="7"/>
      </c>
      <c r="L111" s="46">
        <f t="shared" si="10"/>
      </c>
      <c r="M111" s="47">
        <f t="shared" si="8"/>
      </c>
      <c r="N111" s="47">
        <f t="shared" si="9"/>
      </c>
      <c r="O111" s="46">
        <f t="shared" si="6"/>
      </c>
    </row>
    <row r="112" spans="1:15" ht="25.5" x14ac:dyDescent="0.25">
      <c r="A112" s="49">
        <f>CONCATENATE("Augsts",(SUM(COUNTIF('Pazemes sateces baseins'!$K$5:$K$27,"Augsts"),COUNTIF('Virszemes sateces baseins'!$K$5:$K$29,"Augsts"),COUNTIF('Pazemes iekārtas'!$K$6:$K$14,"Augsts"),COUNTIF('Virszemes iekārtas'!$K$6:$K$11,"Augsts"),COUNTIF($K$6:$K112,"Augsts"))))</f>
      </c>
      <c r="B112" s="49">
        <f>CONCATENATE("Ļoti augsts",(SUM(COUNTIF('Pazemes sateces baseins'!$K$5:$K$27,"Ļoti augsts"),COUNTIF('Virszemes sateces baseins'!$K$5:$K$29,"Ļoti augsts"),COUNTIF('Pazemes iekārtas'!$K$6:$K$14,"Ļoti augsts"),COUNTIF('Virszemes iekārtas'!$K$6:$K$11,"Ļoti augsts"),COUNTIF($K$6:$K112,"Ļoti augsts"))))</f>
      </c>
      <c r="C112" s="49">
        <f>IF($F112="Nē","A1Nē","")</f>
      </c>
      <c r="D112" s="103" t="s">
        <v>832</v>
      </c>
      <c r="E112" s="91" t="s">
        <v>777</v>
      </c>
      <c r="F112" s="44" t="inlineStr">
        <is>
          <t>Jā</t>
        </is>
      </c>
      <c r="G112" s="44"/>
      <c r="H112" s="44"/>
      <c r="I112" s="44"/>
      <c r="J112" s="44"/>
      <c r="K112" s="47">
        <f>IF(AND($N112=5,$M112=1),"Vidējs",IF(AND($N112=4,$M112=1),"Vidējs",IF(AND($N112=4,$M112=2),"Vidējs",IF(AND($N112=3,$M112=2),"Vidējs",IF(AND($N112=2,$M112=3),"Vidējs",IF(AND($N112=1,$M112=3),"Vidējs",IF(AND($N112=1,$M112=4),"Vidējs",IF(AND($N112=5,$M112=2),"Augsts",IF(AND($N112=4,$M112=3),"Augsts",IF(AND($N112=3,$M112=3),"Augsts",IF(AND($N112=3,$M112=4),"Augsts",IF(AND($N112=2,$M112=4),"Augsts",IF(AND($N112=1,$M112=5),"Augsts",IF(AND($N112=5,$M112=3),"Ļoti augsts",IF(AND($N112=5,$M112=4),"Ļoti augsts",IF(AND($N112=5,$M112=5),"Ļoti augsts",IF(AND($N112=4,$M112=4),"Ļoti augsts",IF(AND($N112=4,$M112=5),"Ļoti augsts",IF(AND($N112=3,$M112=5),"Ļoti augsts",IF(AND($N112=2,$M112=5),"Ļoti augsts",IF(AND($N112=3,$M112=1),"Zems",IF(AND($N112=2,$M112=1),"Zems",IF(AND($N112=2,$M112=2),"Zems",IF(AND($N112=1,$M112=1),"Zems",IF(AND($N112=1,$M112=2),"Zems",IF(F112="Nav zināms/jāapstiprina vēlāk","Ļoti augsts",IF(F112="Nē","Ļoti augsts","")))))))))))))))))))))))))))</f>
      </c>
      <c r="L112" s="46">
        <f>IF($F112&lt;&gt;"Nē","",IF(OR($G112="",$H112=""),"Norādīt notikuma iestāšanās iespējamību un seku smagumu",IF(AND($M112&gt;=2,OR($I112="",$J112="")),"Jānorāda notikuma ilgums un ietekmēto ūdens lietotāju skaits","")))</f>
      </c>
      <c r="M112" s="47">
        <f t="shared" si="8"/>
      </c>
      <c r="N112" s="47">
        <f t="shared" si="9"/>
      </c>
      <c r="O112" s="46">
        <f t="shared" si="6"/>
      </c>
    </row>
    <row r="113" spans="1:15" ht="25.5" x14ac:dyDescent="0.25">
      <c r="A113" s="49">
        <f>CONCATENATE("Augsts",(SUM(COUNTIF('Pazemes sateces baseins'!$K$5:$K$27,"Augsts"),COUNTIF('Virszemes sateces baseins'!$K$5:$K$29,"Augsts"),COUNTIF('Pazemes iekārtas'!$K$6:$K$14,"Augsts"),COUNTIF('Virszemes iekārtas'!$K$6:$K$11,"Augsts"),COUNTIF($K$6:$K113,"Augsts"))))</f>
      </c>
      <c r="B113" s="49">
        <f>CONCATENATE("Ļoti augsts",(SUM(COUNTIF('Pazemes sateces baseins'!$K$5:$K$27,"Ļoti augsts"),COUNTIF('Virszemes sateces baseins'!$K$5:$K$29,"Ļoti augsts"),COUNTIF('Pazemes iekārtas'!$K$6:$K$14,"Ļoti augsts"),COUNTIF('Virszemes iekārtas'!$K$6:$K$11,"Ļoti augsts"),COUNTIF($K$6:$K113,"Ļoti augsts"))))</f>
      </c>
      <c r="C113" s="49"/>
      <c r="D113" s="103" t="s">
        <v>833</v>
      </c>
      <c r="E113" s="93" t="s">
        <v>1025</v>
      </c>
      <c r="F113" s="44" t="inlineStr">
        <is>
          <t>Jā</t>
        </is>
      </c>
      <c r="G113" s="44"/>
      <c r="H113" s="44"/>
      <c r="I113" s="44"/>
      <c r="J113" s="44"/>
      <c r="K113" s="47">
        <f t="shared" si="7"/>
      </c>
      <c r="L113" s="46">
        <f t="shared" si="10"/>
      </c>
      <c r="M113" s="47">
        <f t="shared" si="8"/>
      </c>
      <c r="N113" s="47">
        <f t="shared" si="9"/>
      </c>
      <c r="O113" s="46">
        <f t="shared" si="6"/>
      </c>
    </row>
    <row r="114" spans="1:15" x14ac:dyDescent="0.25">
      <c r="A114" s="49">
        <f>CONCATENATE("Augsts",(SUM(COUNTIF('Pazemes sateces baseins'!$K$5:$K$27,"Augsts"),COUNTIF('Virszemes sateces baseins'!$K$5:$K$29,"Augsts"),COUNTIF('Pazemes iekārtas'!$K$6:$K$14,"Augsts"),COUNTIF('Virszemes iekārtas'!$K$6:$K$11,"Augsts"),COUNTIF($K$6:$K114,"Augsts"))))</f>
      </c>
      <c r="B114" s="49">
        <f>CONCATENATE("Ļoti augsts",(SUM(COUNTIF('Pazemes sateces baseins'!$K$5:$K$27,"Ļoti augsts"),COUNTIF('Virszemes sateces baseins'!$K$5:$K$29,"Ļoti augsts"),COUNTIF('Pazemes iekārtas'!$K$6:$K$14,"Ļoti augsts"),COUNTIF('Virszemes iekārtas'!$K$6:$K$11,"Ļoti augsts"),COUNTIF($K$6:$K114,"Ļoti augsts"))))</f>
      </c>
      <c r="C114" s="49"/>
      <c r="D114" s="103" t="s">
        <v>834</v>
      </c>
      <c r="E114" s="93" t="s">
        <v>1026</v>
      </c>
      <c r="F114" s="44" t="inlineStr">
        <is>
          <t>Jā</t>
        </is>
      </c>
      <c r="G114" s="44"/>
      <c r="H114" s="44"/>
      <c r="I114" s="44"/>
      <c r="J114" s="44"/>
      <c r="K114" s="47">
        <f t="shared" si="7"/>
      </c>
      <c r="L114" s="46">
        <f t="shared" si="10"/>
      </c>
      <c r="M114" s="47">
        <f t="shared" si="8"/>
      </c>
      <c r="N114" s="47">
        <f t="shared" si="9"/>
      </c>
      <c r="O114" s="46">
        <f t="shared" si="6"/>
      </c>
    </row>
    <row r="115" spans="1:15" ht="25.5" x14ac:dyDescent="0.25">
      <c r="A115" s="49">
        <f>CONCATENATE("Augsts",(SUM(COUNTIF('Pazemes sateces baseins'!$K$5:$K$27,"Augsts"),COUNTIF('Virszemes sateces baseins'!$K$5:$K$29,"Augsts"),COUNTIF('Pazemes iekārtas'!$K$6:$K$14,"Augsts"),COUNTIF('Virszemes iekārtas'!$K$6:$K$11,"Augsts"),COUNTIF($K$6:$K115,"Augsts"))))</f>
      </c>
      <c r="B115" s="49">
        <f>CONCATENATE("Ļoti augsts",(SUM(COUNTIF('Pazemes sateces baseins'!$K$5:$K$27,"Ļoti augsts"),COUNTIF('Virszemes sateces baseins'!$K$5:$K$29,"Ļoti augsts"),COUNTIF('Pazemes iekārtas'!$K$6:$K$14,"Ļoti augsts"),COUNTIF('Virszemes iekārtas'!$K$6:$K$11,"Ļoti augsts"),COUNTIF($K$6:$K115,"Ļoti augsts"))))</f>
      </c>
      <c r="C115" s="49"/>
      <c r="D115" s="104" t="s">
        <v>835</v>
      </c>
      <c r="E115" s="91" t="s">
        <v>1027</v>
      </c>
      <c r="F115" s="44" t="inlineStr">
        <is>
          <t>Jā</t>
        </is>
      </c>
      <c r="G115" s="44"/>
      <c r="H115" s="44"/>
      <c r="I115" s="44"/>
      <c r="J115" s="44"/>
      <c r="K115" s="47">
        <f t="shared" si="7"/>
      </c>
      <c r="L115" s="46">
        <f t="shared" si="10"/>
      </c>
      <c r="M115" s="47">
        <f t="shared" si="8"/>
      </c>
      <c r="N115" s="47">
        <f t="shared" si="9"/>
      </c>
      <c r="O115" s="46">
        <f t="shared" si="6"/>
      </c>
    </row>
    <row r="116" spans="1:15" x14ac:dyDescent="0.2">
      <c r="A116" s="49">
        <f>CONCATENATE("Augsts",(SUM(COUNTIF('Pazemes sateces baseins'!$K$5:$K$27,"Augsts"),COUNTIF('Virszemes sateces baseins'!$K$5:$K$29,"Augsts"),COUNTIF('Pazemes iekārtas'!$K$6:$K$14,"Augsts"),COUNTIF('Virszemes iekārtas'!$K$6:$K$11,"Augsts"),COUNTIF($K$6:$K116,"Augsts"))))</f>
      </c>
      <c r="B116" s="49">
        <f>CONCATENATE("Ļoti augsts",(SUM(COUNTIF('Pazemes sateces baseins'!$K$5:$K$27,"Ļoti augsts"),COUNTIF('Virszemes sateces baseins'!$K$5:$K$29,"Ļoti augsts"),COUNTIF('Pazemes iekārtas'!$K$6:$K$14,"Ļoti augsts"),COUNTIF('Virszemes iekārtas'!$K$6:$K$11,"Ļoti augsts"),COUNTIF($K$6:$K116,"Ļoti augsts"))))</f>
      </c>
      <c r="C116" s="49"/>
      <c r="D116" s="105" t="s">
        <v>836</v>
      </c>
      <c r="E116" s="106"/>
      <c r="F116" s="44"/>
      <c r="G116" s="44"/>
      <c r="H116" s="44"/>
      <c r="I116" s="44"/>
      <c r="J116" s="44"/>
      <c r="K116" s="47"/>
      <c r="L116" s="46"/>
      <c r="M116" s="47">
        <f t="shared" si="8"/>
      </c>
      <c r="N116" s="47">
        <f t="shared" si="9"/>
      </c>
      <c r="O116" s="46">
        <f t="shared" si="6"/>
      </c>
    </row>
    <row r="117" spans="1:15" ht="25.5" x14ac:dyDescent="0.25">
      <c r="A117" s="49">
        <f>CONCATENATE("Augsts",(SUM(COUNTIF('Pazemes sateces baseins'!$K$5:$K$27,"Augsts"),COUNTIF('Virszemes sateces baseins'!$K$5:$K$29,"Augsts"),COUNTIF('Pazemes iekārtas'!$K$6:$K$14,"Augsts"),COUNTIF('Virszemes iekārtas'!$K$6:$K$11,"Augsts"),COUNTIF($K$6:$K117,"Augsts"))))</f>
      </c>
      <c r="B117" s="49">
        <f>CONCATENATE("Ļoti augsts",(SUM(COUNTIF('Pazemes sateces baseins'!$K$5:$K$27,"Ļoti augsts"),COUNTIF('Virszemes sateces baseins'!$K$5:$K$29,"Ļoti augsts"),COUNTIF('Pazemes iekārtas'!$K$6:$K$14,"Ļoti augsts"),COUNTIF('Virszemes iekārtas'!$K$6:$K$11,"Ļoti augsts"),COUNTIF($K$6:$K117,"Ļoti augsts"))))</f>
      </c>
      <c r="C117" s="49">
        <f>IF($F117="Nē","A1Nē","")</f>
      </c>
      <c r="D117" s="90" t="s">
        <v>837</v>
      </c>
      <c r="E117" s="91" t="s">
        <v>749</v>
      </c>
      <c r="F117" s="44" t="inlineStr">
        <is>
          <t>Jā</t>
        </is>
      </c>
      <c r="G117" s="44"/>
      <c r="H117" s="44"/>
      <c r="I117" s="44"/>
      <c r="J117" s="44"/>
      <c r="K117" s="47">
        <f>IF(AND($N117=5,$M117=1),"Vidējs",IF(AND($N117=4,$M117=1),"Vidējs",IF(AND($N117=4,$M117=2),"Vidējs",IF(AND($N117=3,$M117=2),"Vidējs",IF(AND($N117=2,$M117=3),"Vidējs",IF(AND($N117=1,$M117=3),"Vidējs",IF(AND($N117=1,$M117=4),"Vidējs",IF(AND($N117=5,$M117=2),"Augsts",IF(AND($N117=4,$M117=3),"Augsts",IF(AND($N117=3,$M117=3),"Augsts",IF(AND($N117=3,$M117=4),"Augsts",IF(AND($N117=2,$M117=4),"Augsts",IF(AND($N117=1,$M117=5),"Augsts",IF(AND($N117=5,$M117=3),"Ļoti augsts",IF(AND($N117=5,$M117=4),"Ļoti augsts",IF(AND($N117=5,$M117=5),"Ļoti augsts",IF(AND($N117=4,$M117=4),"Ļoti augsts",IF(AND($N117=4,$M117=5),"Ļoti augsts",IF(AND($N117=3,$M117=5),"Ļoti augsts",IF(AND($N117=2,$M117=5),"Ļoti augsts",IF(AND($N117=3,$M117=1),"Zems",IF(AND($N117=2,$M117=1),"Zems",IF(AND($N117=2,$M117=2),"Zems",IF(AND($N117=1,$M117=1),"Zems",IF(AND($N117=1,$M117=2),"Zems",IF(F117="Nav zināms/jāapstiprina vēlāk","Ļoti augsts",IF(F117="Nē","Ļoti augsts","")))))))))))))))))))))))))))</f>
      </c>
      <c r="L117" s="46">
        <f>IF($F117&lt;&gt;"Nē","",IF(OR($G117="",$H117=""),"Norādīt notikuma iestāšanās iespējamību un seku smagumu",IF(AND($M117&gt;=2,OR($I117="",$J117="")),"Jānorāda notikuma ilgums un ietekmēto ūdens lietotāju skaits","")))</f>
      </c>
      <c r="M117" s="47">
        <f t="shared" si="8"/>
      </c>
      <c r="N117" s="47">
        <f t="shared" si="9"/>
      </c>
      <c r="O117" s="46">
        <f t="shared" si="6"/>
      </c>
    </row>
    <row r="118" spans="1:15" ht="38.25" x14ac:dyDescent="0.25">
      <c r="A118" s="49">
        <f>CONCATENATE("Augsts",(SUM(COUNTIF('Pazemes sateces baseins'!$K$5:$K$27,"Augsts"),COUNTIF('Virszemes sateces baseins'!$K$5:$K$29,"Augsts"),COUNTIF('Pazemes iekārtas'!$K$6:$K$14,"Augsts"),COUNTIF('Virszemes iekārtas'!$K$6:$K$11,"Augsts"),COUNTIF($K$6:$K118,"Augsts"))))</f>
      </c>
      <c r="B118" s="49">
        <f>CONCATENATE("Ļoti augsts",(SUM(COUNTIF('Pazemes sateces baseins'!$K$5:$K$27,"Ļoti augsts"),COUNTIF('Virszemes sateces baseins'!$K$5:$K$29,"Ļoti augsts"),COUNTIF('Pazemes iekārtas'!$K$6:$K$14,"Ļoti augsts"),COUNTIF('Virszemes iekārtas'!$K$6:$K$11,"Ļoti augsts"),COUNTIF($K$6:$K118,"Ļoti augsts"))))</f>
      </c>
      <c r="C118" s="49">
        <f>IF($F118="Nē","A1Nē","")</f>
      </c>
      <c r="D118" s="90" t="s">
        <v>838</v>
      </c>
      <c r="E118" s="91" t="s">
        <v>778</v>
      </c>
      <c r="F118" s="44" t="inlineStr">
        <is>
          <t>Nē</t>
        </is>
      </c>
      <c r="G118" s="44"/>
      <c r="H118" s="44"/>
      <c r="I118" s="44"/>
      <c r="J118" s="44"/>
      <c r="K118" s="47">
        <f>IF(AND($N118=5,$M118=1),"Vidējs",IF(AND($N118=4,$M118=1),"Vidējs",IF(AND($N118=4,$M118=2),"Vidējs",IF(AND($N118=3,$M118=2),"Vidējs",IF(AND($N118=2,$M118=3),"Vidējs",IF(AND($N118=1,$M118=3),"Vidējs",IF(AND($N118=1,$M118=4),"Vidējs",IF(AND($N118=5,$M118=2),"Augsts",IF(AND($N118=4,$M118=3),"Augsts",IF(AND($N118=3,$M118=3),"Augsts",IF(AND($N118=3,$M118=4),"Augsts",IF(AND($N118=2,$M118=4),"Augsts",IF(AND($N118=1,$M118=5),"Augsts",IF(AND($N118=5,$M118=3),"Ļoti augsts",IF(AND($N118=5,$M118=4),"Ļoti augsts",IF(AND($N118=5,$M118=5),"Ļoti augsts",IF(AND($N118=4,$M118=4),"Ļoti augsts",IF(AND($N118=4,$M118=5),"Ļoti augsts",IF(AND($N118=3,$M118=5),"Ļoti augsts",IF(AND($N118=2,$M118=5),"Ļoti augsts",IF(AND($N118=3,$M118=1),"Zems",IF(AND($N118=2,$M118=1),"Zems",IF(AND($N118=2,$M118=2),"Zems",IF(AND($N118=1,$M118=1),"Zems",IF(AND($N118=1,$M118=2),"Zems",IF(F118="Nav zināms/jāapstiprina vēlāk","Ļoti augsts",IF(F118="Nē","Ļoti augsts","")))))))))))))))))))))))))))</f>
      </c>
      <c r="L118" s="46">
        <f>IF($F118&lt;&gt;"Nē","",IF(OR($G118="",$H118=""),"Norādīt notikuma iestāšanās iespējamību un seku smagumu",IF(AND($M118&gt;=2,OR($I118="",$J118="")),"Jānorāda notikuma ilgums un ietekmēto ūdens lietotāju skaits","")))</f>
      </c>
      <c r="M118" s="47">
        <f t="shared" si="8"/>
      </c>
      <c r="N118" s="47">
        <f t="shared" si="9"/>
      </c>
      <c r="O118" s="46">
        <f t="shared" si="6"/>
      </c>
    </row>
    <row r="119" spans="1:15" ht="25.5" x14ac:dyDescent="0.25">
      <c r="A119" s="49">
        <f>CONCATENATE("Augsts",(SUM(COUNTIF('Pazemes sateces baseins'!$K$5:$K$27,"Augsts"),COUNTIF('Virszemes sateces baseins'!$K$5:$K$29,"Augsts"),COUNTIF('Pazemes iekārtas'!$K$6:$K$14,"Augsts"),COUNTIF('Virszemes iekārtas'!$K$6:$K$11,"Augsts"),COUNTIF($K$6:$K119,"Augsts"))))</f>
      </c>
      <c r="B119" s="49">
        <f>CONCATENATE("Ļoti augsts",(SUM(COUNTIF('Pazemes sateces baseins'!$K$5:$K$27,"Ļoti augsts"),COUNTIF('Virszemes sateces baseins'!$K$5:$K$29,"Ļoti augsts"),COUNTIF('Pazemes iekārtas'!$K$6:$K$14,"Ļoti augsts"),COUNTIF('Virszemes iekārtas'!$K$6:$K$11,"Ļoti augsts"),COUNTIF($K$6:$K119,"Ļoti augsts"))))</f>
      </c>
      <c r="C119" s="49"/>
      <c r="D119" s="90" t="s">
        <v>839</v>
      </c>
      <c r="E119" s="91" t="s">
        <v>779</v>
      </c>
      <c r="F119" s="44" t="inlineStr">
        <is>
          <t>Jā</t>
        </is>
      </c>
      <c r="G119" s="44"/>
      <c r="H119" s="44"/>
      <c r="I119" s="44"/>
      <c r="J119" s="44"/>
      <c r="K119" s="47">
        <f t="shared" si="7"/>
      </c>
      <c r="L119" s="46">
        <f t="shared" si="10"/>
      </c>
      <c r="M119" s="47">
        <f t="shared" si="8"/>
      </c>
      <c r="N119" s="47">
        <f t="shared" si="9"/>
      </c>
      <c r="O119" s="46">
        <f t="shared" si="6"/>
      </c>
    </row>
    <row r="120" spans="1:15" x14ac:dyDescent="0.25">
      <c r="A120" s="49">
        <f>CONCATENATE("Augsts",(SUM(COUNTIF('Pazemes sateces baseins'!$K$5:$K$27,"Augsts"),COUNTIF('Virszemes sateces baseins'!$K$5:$K$29,"Augsts"),COUNTIF('Pazemes iekārtas'!$K$6:$K$14,"Augsts"),COUNTIF('Virszemes iekārtas'!$K$6:$K$11,"Augsts"),COUNTIF($K$6:$K120,"Augsts"))))</f>
      </c>
      <c r="B120" s="49">
        <f>CONCATENATE("Ļoti augsts",(SUM(COUNTIF('Pazemes sateces baseins'!$K$5:$K$27,"Ļoti augsts"),COUNTIF('Virszemes sateces baseins'!$K$5:$K$29,"Ļoti augsts"),COUNTIF('Pazemes iekārtas'!$K$6:$K$14,"Ļoti augsts"),COUNTIF('Virszemes iekārtas'!$K$6:$K$11,"Ļoti augsts"),COUNTIF($K$6:$K120,"Ļoti augsts"))))</f>
      </c>
      <c r="C120" s="49"/>
      <c r="D120" s="90" t="s">
        <v>840</v>
      </c>
      <c r="E120" s="91" t="s">
        <v>1028</v>
      </c>
      <c r="F120" s="44" t="inlineStr">
        <is>
          <t>Jā</t>
        </is>
      </c>
      <c r="G120" s="44"/>
      <c r="H120" s="44"/>
      <c r="I120" s="44"/>
      <c r="J120" s="44"/>
      <c r="K120" s="47">
        <f t="shared" si="7"/>
      </c>
      <c r="L120" s="46">
        <f t="shared" si="10"/>
      </c>
      <c r="M120" s="47">
        <f t="shared" si="8"/>
      </c>
      <c r="N120" s="47">
        <f t="shared" si="9"/>
      </c>
      <c r="O120" s="46">
        <f t="shared" si="6"/>
      </c>
    </row>
    <row r="121" spans="1:15" x14ac:dyDescent="0.25">
      <c r="A121" s="49">
        <f>CONCATENATE("Augsts",(SUM(COUNTIF('Pazemes sateces baseins'!$K$5:$K$27,"Augsts"),COUNTIF('Virszemes sateces baseins'!$K$5:$K$29,"Augsts"),COUNTIF('Pazemes iekārtas'!$K$6:$K$14,"Augsts"),COUNTIF('Virszemes iekārtas'!$K$6:$K$11,"Augsts"),COUNTIF($K$6:$K121,"Augsts"))))</f>
      </c>
      <c r="B121" s="49">
        <f>CONCATENATE("Ļoti augsts",(SUM(COUNTIF('Pazemes sateces baseins'!$K$5:$K$27,"Ļoti augsts"),COUNTIF('Virszemes sateces baseins'!$K$5:$K$29,"Ļoti augsts"),COUNTIF('Pazemes iekārtas'!$K$6:$K$14,"Ļoti augsts"),COUNTIF('Virszemes iekārtas'!$K$6:$K$11,"Ļoti augsts"),COUNTIF($K$6:$K121,"Ļoti augsts"))))</f>
      </c>
      <c r="C121" s="49"/>
      <c r="D121" s="90" t="s">
        <v>841</v>
      </c>
      <c r="E121" s="91" t="s">
        <v>780</v>
      </c>
      <c r="F121" s="44" t="inlineStr">
        <is>
          <t>Jā</t>
        </is>
      </c>
      <c r="G121" s="44"/>
      <c r="H121" s="44"/>
      <c r="I121" s="44"/>
      <c r="J121" s="44"/>
      <c r="K121" s="47">
        <f t="shared" si="7"/>
      </c>
      <c r="L121" s="46">
        <f t="shared" si="10"/>
      </c>
      <c r="M121" s="47">
        <f t="shared" si="8"/>
      </c>
      <c r="N121" s="47">
        <f t="shared" si="9"/>
      </c>
      <c r="O121" s="46">
        <f t="shared" si="6"/>
      </c>
    </row>
    <row r="122" spans="1:15" ht="51" x14ac:dyDescent="0.25">
      <c r="A122" s="49">
        <f>CONCATENATE("Augsts",(SUM(COUNTIF('Pazemes sateces baseins'!$K$5:$K$27,"Augsts"),COUNTIF('Virszemes sateces baseins'!$K$5:$K$29,"Augsts"),COUNTIF('Pazemes iekārtas'!$K$6:$K$14,"Augsts"),COUNTIF('Virszemes iekārtas'!$K$6:$K$11,"Augsts"),COUNTIF($K$6:$K122,"Augsts"))))</f>
      </c>
      <c r="B122" s="49">
        <f>CONCATENATE("Ļoti augsts",(SUM(COUNTIF('Pazemes sateces baseins'!$K$5:$K$27,"Ļoti augsts"),COUNTIF('Virszemes sateces baseins'!$K$5:$K$29,"Ļoti augsts"),COUNTIF('Pazemes iekārtas'!$K$6:$K$14,"Ļoti augsts"),COUNTIF('Virszemes iekārtas'!$K$6:$K$11,"Ļoti augsts"),COUNTIF($K$6:$K122,"Ļoti augsts"))))</f>
      </c>
      <c r="C122" s="49">
        <f>IF($F122="Nē","A1Nē","")</f>
      </c>
      <c r="D122" s="90" t="s">
        <v>842</v>
      </c>
      <c r="E122" s="91" t="s">
        <v>781</v>
      </c>
      <c r="F122" s="44" t="inlineStr">
        <is>
          <t>Jā</t>
        </is>
      </c>
      <c r="G122" s="44"/>
      <c r="H122" s="44"/>
      <c r="I122" s="44"/>
      <c r="J122" s="44"/>
      <c r="K122" s="47">
        <f>IF(AND($N122=5,$M122=1),"Vidējs",IF(AND($N122=4,$M122=1),"Vidējs",IF(AND($N122=4,$M122=2),"Vidējs",IF(AND($N122=3,$M122=2),"Vidējs",IF(AND($N122=2,$M122=3),"Vidējs",IF(AND($N122=1,$M122=3),"Vidējs",IF(AND($N122=1,$M122=4),"Vidējs",IF(AND($N122=5,$M122=2),"Augsts",IF(AND($N122=4,$M122=3),"Augsts",IF(AND($N122=3,$M122=3),"Augsts",IF(AND($N122=3,$M122=4),"Augsts",IF(AND($N122=2,$M122=4),"Augsts",IF(AND($N122=1,$M122=5),"Augsts",IF(AND($N122=5,$M122=3),"Ļoti augsts",IF(AND($N122=5,$M122=4),"Ļoti augsts",IF(AND($N122=5,$M122=5),"Ļoti augsts",IF(AND($N122=4,$M122=4),"Ļoti augsts",IF(AND($N122=4,$M122=5),"Ļoti augsts",IF(AND($N122=3,$M122=5),"Ļoti augsts",IF(AND($N122=2,$M122=5),"Ļoti augsts",IF(AND($N122=3,$M122=1),"Zems",IF(AND($N122=2,$M122=1),"Zems",IF(AND($N122=2,$M122=2),"Zems",IF(AND($N122=1,$M122=1),"Zems",IF(AND($N122=1,$M122=2),"Zems",IF(F122="Nav zināms/jāapstiprina vēlāk","Ļoti augsts",IF(F122="Nē","Ļoti augsts","")))))))))))))))))))))))))))</f>
      </c>
      <c r="L122" s="46">
        <f>IF($F122&lt;&gt;"Nē","",IF(OR($G122="",$H122=""),"Norādīt notikuma iestāšanās iespējamību un seku smagumu",IF(AND($M122&gt;=2,OR($I122="",$J122="")),"Jānorāda notikuma ilgums un ietekmēto ūdens lietotāju skaits","")))</f>
      </c>
      <c r="M122" s="47">
        <f t="shared" si="8"/>
      </c>
      <c r="N122" s="47">
        <f t="shared" si="9"/>
      </c>
      <c r="O122" s="46">
        <f t="shared" si="6"/>
      </c>
    </row>
    <row r="123" spans="1:15" ht="25.5" x14ac:dyDescent="0.25">
      <c r="A123" s="49">
        <f>CONCATENATE("Augsts",(SUM(COUNTIF('Pazemes sateces baseins'!$K$5:$K$27,"Augsts"),COUNTIF('Virszemes sateces baseins'!$K$5:$K$29,"Augsts"),COUNTIF('Pazemes iekārtas'!$K$6:$K$14,"Augsts"),COUNTIF('Virszemes iekārtas'!$K$6:$K$11,"Augsts"),COUNTIF($K$6:$K123,"Augsts"))))</f>
      </c>
      <c r="B123" s="49">
        <f>CONCATENATE("Ļoti augsts",(SUM(COUNTIF('Pazemes sateces baseins'!$K$5:$K$27,"Ļoti augsts"),COUNTIF('Virszemes sateces baseins'!$K$5:$K$29,"Ļoti augsts"),COUNTIF('Pazemes iekārtas'!$K$6:$K$14,"Ļoti augsts"),COUNTIF('Virszemes iekārtas'!$K$6:$K$11,"Ļoti augsts"),COUNTIF($K$6:$K123,"Ļoti augsts"))))</f>
      </c>
      <c r="C123" s="49"/>
      <c r="D123" s="90" t="s">
        <v>843</v>
      </c>
      <c r="E123" s="91" t="s">
        <v>782</v>
      </c>
      <c r="F123" s="44" t="inlineStr">
        <is>
          <t>Jā</t>
        </is>
      </c>
      <c r="G123" s="44"/>
      <c r="H123" s="44"/>
      <c r="I123" s="44"/>
      <c r="J123" s="44"/>
      <c r="K123" s="47">
        <f t="shared" si="7"/>
      </c>
      <c r="L123" s="46">
        <f t="shared" si="10"/>
      </c>
      <c r="M123" s="47">
        <f t="shared" si="8"/>
      </c>
      <c r="N123" s="47">
        <f t="shared" si="9"/>
      </c>
      <c r="O123" s="46">
        <f t="shared" si="6"/>
      </c>
    </row>
    <row r="124" spans="1:15" ht="25.5" x14ac:dyDescent="0.25">
      <c r="A124" s="49">
        <f>CONCATENATE("Augsts",(SUM(COUNTIF('Pazemes sateces baseins'!$K$5:$K$27,"Augsts"),COUNTIF('Virszemes sateces baseins'!$K$5:$K$29,"Augsts"),COUNTIF('Pazemes iekārtas'!$K$6:$K$14,"Augsts"),COUNTIF('Virszemes iekārtas'!$K$6:$K$11,"Augsts"),COUNTIF($K$6:$K124,"Augsts"))))</f>
      </c>
      <c r="B124" s="49">
        <f>CONCATENATE("Ļoti augsts",(SUM(COUNTIF('Pazemes sateces baseins'!$K$5:$K$27,"Ļoti augsts"),COUNTIF('Virszemes sateces baseins'!$K$5:$K$29,"Ļoti augsts"),COUNTIF('Pazemes iekārtas'!$K$6:$K$14,"Ļoti augsts"),COUNTIF('Virszemes iekārtas'!$K$6:$K$11,"Ļoti augsts"),COUNTIF($K$6:$K124,"Ļoti augsts"))))</f>
      </c>
      <c r="C124" s="49"/>
      <c r="D124" s="90" t="s">
        <v>844</v>
      </c>
      <c r="E124" s="91" t="s">
        <v>783</v>
      </c>
      <c r="F124" s="44" t="inlineStr">
        <is>
          <t>Jā</t>
        </is>
      </c>
      <c r="G124" s="44"/>
      <c r="H124" s="44"/>
      <c r="I124" s="44"/>
      <c r="J124" s="44"/>
      <c r="K124" s="47">
        <f t="shared" si="7"/>
      </c>
      <c r="L124" s="46">
        <f t="shared" si="10"/>
      </c>
      <c r="M124" s="47">
        <f t="shared" si="8"/>
      </c>
      <c r="N124" s="47">
        <f t="shared" si="9"/>
      </c>
      <c r="O124" s="46">
        <f t="shared" si="6"/>
      </c>
    </row>
    <row r="125" spans="1:15" ht="38.25" x14ac:dyDescent="0.25">
      <c r="A125" s="49">
        <f>CONCATENATE("Augsts",(SUM(COUNTIF('Pazemes sateces baseins'!$K$5:$K$27,"Augsts"),COUNTIF('Virszemes sateces baseins'!$K$5:$K$29,"Augsts"),COUNTIF('Pazemes iekārtas'!$K$6:$K$14,"Augsts"),COUNTIF('Virszemes iekārtas'!$K$6:$K$11,"Augsts"),COUNTIF($K$6:$K125,"Augsts"))))</f>
      </c>
      <c r="B125" s="49">
        <f>CONCATENATE("Ļoti augsts",(SUM(COUNTIF('Pazemes sateces baseins'!$K$5:$K$27,"Ļoti augsts"),COUNTIF('Virszemes sateces baseins'!$K$5:$K$29,"Ļoti augsts"),COUNTIF('Pazemes iekārtas'!$K$6:$K$14,"Ļoti augsts"),COUNTIF('Virszemes iekārtas'!$K$6:$K$11,"Ļoti augsts"),COUNTIF($K$6:$K125,"Ļoti augsts"))))</f>
      </c>
      <c r="C125" s="49"/>
      <c r="D125" s="90" t="s">
        <v>845</v>
      </c>
      <c r="E125" s="91" t="s">
        <v>1029</v>
      </c>
      <c r="F125" s="44" t="inlineStr">
        <is>
          <t>Jā</t>
        </is>
      </c>
      <c r="G125" s="44"/>
      <c r="H125" s="44"/>
      <c r="I125" s="44"/>
      <c r="J125" s="44"/>
      <c r="K125" s="47">
        <f t="shared" si="7"/>
      </c>
      <c r="L125" s="46">
        <f t="shared" si="10"/>
      </c>
      <c r="M125" s="47">
        <f t="shared" si="8"/>
      </c>
      <c r="N125" s="47">
        <f t="shared" si="9"/>
      </c>
      <c r="O125" s="46">
        <f t="shared" si="6"/>
      </c>
    </row>
    <row r="126" spans="1:15" ht="25.5" x14ac:dyDescent="0.25">
      <c r="A126" s="49">
        <f>CONCATENATE("Augsts",(SUM(COUNTIF('Pazemes sateces baseins'!$K$5:$K$27,"Augsts"),COUNTIF('Virszemes sateces baseins'!$K$5:$K$29,"Augsts"),COUNTIF('Pazemes iekārtas'!$K$6:$K$14,"Augsts"),COUNTIF('Virszemes iekārtas'!$K$6:$K$11,"Augsts"),COUNTIF($K$6:$K126,"Augsts"))))</f>
      </c>
      <c r="B126" s="49">
        <f>CONCATENATE("Ļoti augsts",(SUM(COUNTIF('Pazemes sateces baseins'!$K$5:$K$27,"Ļoti augsts"),COUNTIF('Virszemes sateces baseins'!$K$5:$K$29,"Ļoti augsts"),COUNTIF('Pazemes iekārtas'!$K$6:$K$14,"Ļoti augsts"),COUNTIF('Virszemes iekārtas'!$K$6:$K$11,"Ļoti augsts"),COUNTIF($K$6:$K126,"Ļoti augsts"))))</f>
      </c>
      <c r="C126" s="49">
        <f>IF($F126="Nē","A1Nē","")</f>
      </c>
      <c r="D126" s="90" t="s">
        <v>846</v>
      </c>
      <c r="E126" s="91" t="s">
        <v>784</v>
      </c>
      <c r="F126" s="44" t="inlineStr">
        <is>
          <t>Nē</t>
        </is>
      </c>
      <c r="G126" s="44"/>
      <c r="H126" s="44"/>
      <c r="I126" s="44"/>
      <c r="J126" s="44"/>
      <c r="K126" s="47">
        <f>IF(AND($N126=5,$M126=1),"Vidējs",IF(AND($N126=4,$M126=1),"Vidējs",IF(AND($N126=4,$M126=2),"Vidējs",IF(AND($N126=3,$M126=2),"Vidējs",IF(AND($N126=2,$M126=3),"Vidējs",IF(AND($N126=1,$M126=3),"Vidējs",IF(AND($N126=1,$M126=4),"Vidējs",IF(AND($N126=5,$M126=2),"Augsts",IF(AND($N126=4,$M126=3),"Augsts",IF(AND($N126=3,$M126=3),"Augsts",IF(AND($N126=3,$M126=4),"Augsts",IF(AND($N126=2,$M126=4),"Augsts",IF(AND($N126=1,$M126=5),"Augsts",IF(AND($N126=5,$M126=3),"Ļoti augsts",IF(AND($N126=5,$M126=4),"Ļoti augsts",IF(AND($N126=5,$M126=5),"Ļoti augsts",IF(AND($N126=4,$M126=4),"Ļoti augsts",IF(AND($N126=4,$M126=5),"Ļoti augsts",IF(AND($N126=3,$M126=5),"Ļoti augsts",IF(AND($N126=2,$M126=5),"Ļoti augsts",IF(AND($N126=3,$M126=1),"Zems",IF(AND($N126=2,$M126=1),"Zems",IF(AND($N126=2,$M126=2),"Zems",IF(AND($N126=1,$M126=1),"Zems",IF(AND($N126=1,$M126=2),"Zems",IF(F126="Nav zināms/jāapstiprina vēlāk","Ļoti augsts",IF(F126="Nē","Ļoti augsts","")))))))))))))))))))))))))))</f>
      </c>
      <c r="L126" s="46">
        <f>IF($F126&lt;&gt;"Nē","",IF(OR($G126="",$H126=""),"Norādīt notikuma iestāšanās iespējamību un seku smagumu",IF(AND($M126&gt;=2,OR($I126="",$J126="")),"Jānorāda notikuma ilgums un ietekmēto ūdens lietotāju skaits","")))</f>
      </c>
      <c r="M126" s="47">
        <f t="shared" si="8"/>
      </c>
      <c r="N126" s="47">
        <f t="shared" si="9"/>
      </c>
      <c r="O126" s="46">
        <f t="shared" si="6"/>
      </c>
    </row>
    <row r="127" spans="1:15" ht="25.5" x14ac:dyDescent="0.25">
      <c r="A127" s="49">
        <f>CONCATENATE("Augsts",(SUM(COUNTIF('Pazemes sateces baseins'!$K$5:$K$27,"Augsts"),COUNTIF('Virszemes sateces baseins'!$K$5:$K$29,"Augsts"),COUNTIF('Pazemes iekārtas'!$K$6:$K$14,"Augsts"),COUNTIF('Virszemes iekārtas'!$K$6:$K$11,"Augsts"),COUNTIF($K$6:$K127,"Augsts"))))</f>
      </c>
      <c r="B127" s="49">
        <f>CONCATENATE("Ļoti augsts",(SUM(COUNTIF('Pazemes sateces baseins'!$K$5:$K$27,"Ļoti augsts"),COUNTIF('Virszemes sateces baseins'!$K$5:$K$29,"Ļoti augsts"),COUNTIF('Pazemes iekārtas'!$K$6:$K$14,"Ļoti augsts"),COUNTIF('Virszemes iekārtas'!$K$6:$K$11,"Ļoti augsts"),COUNTIF($K$6:$K127,"Ļoti augsts"))))</f>
      </c>
      <c r="C127" s="49">
        <f>IF($F127="Nē","A1Nē","")</f>
      </c>
      <c r="D127" s="90" t="s">
        <v>847</v>
      </c>
      <c r="E127" s="91" t="s">
        <v>785</v>
      </c>
      <c r="F127" s="44" t="inlineStr">
        <is>
          <t>Jā</t>
        </is>
      </c>
      <c r="G127" s="44"/>
      <c r="H127" s="44"/>
      <c r="I127" s="44"/>
      <c r="J127" s="44"/>
      <c r="K127" s="47">
        <f>IF(AND($N127=5,$M127=1),"Vidējs",IF(AND($N127=4,$M127=1),"Vidējs",IF(AND($N127=4,$M127=2),"Vidējs",IF(AND($N127=3,$M127=2),"Vidējs",IF(AND($N127=2,$M127=3),"Vidējs",IF(AND($N127=1,$M127=3),"Vidējs",IF(AND($N127=1,$M127=4),"Vidējs",IF(AND($N127=5,$M127=2),"Augsts",IF(AND($N127=4,$M127=3),"Augsts",IF(AND($N127=3,$M127=3),"Augsts",IF(AND($N127=3,$M127=4),"Augsts",IF(AND($N127=2,$M127=4),"Augsts",IF(AND($N127=1,$M127=5),"Augsts",IF(AND($N127=5,$M127=3),"Ļoti augsts",IF(AND($N127=5,$M127=4),"Ļoti augsts",IF(AND($N127=5,$M127=5),"Ļoti augsts",IF(AND($N127=4,$M127=4),"Ļoti augsts",IF(AND($N127=4,$M127=5),"Ļoti augsts",IF(AND($N127=3,$M127=5),"Ļoti augsts",IF(AND($N127=2,$M127=5),"Ļoti augsts",IF(AND($N127=3,$M127=1),"Zems",IF(AND($N127=2,$M127=1),"Zems",IF(AND($N127=2,$M127=2),"Zems",IF(AND($N127=1,$M127=1),"Zems",IF(AND($N127=1,$M127=2),"Zems",IF(F127="Nav zināms/jāapstiprina vēlāk","Ļoti augsts",IF(F127="Nē","Ļoti augsts","")))))))))))))))))))))))))))</f>
      </c>
      <c r="L127" s="46">
        <f>IF($F127&lt;&gt;"Nē","",IF(OR($G127="",$H127=""),"Norādīt notikuma iestāšanās iespējamību un seku smagumu",IF(AND($M127&gt;=2,OR($I127="",$J127="")),"Jānorāda notikuma ilgums un ietekmēto ūdens lietotāju skaits","")))</f>
      </c>
      <c r="M127" s="47">
        <f t="shared" si="8"/>
      </c>
      <c r="N127" s="47">
        <f t="shared" si="9"/>
      </c>
      <c r="O127" s="46">
        <f t="shared" si="6"/>
      </c>
    </row>
    <row r="128" spans="1:15" ht="25.5" x14ac:dyDescent="0.25">
      <c r="A128" s="49">
        <f>CONCATENATE("Augsts",(SUM(COUNTIF('Pazemes sateces baseins'!$K$5:$K$27,"Augsts"),COUNTIF('Virszemes sateces baseins'!$K$5:$K$29,"Augsts"),COUNTIF('Pazemes iekārtas'!$K$6:$K$14,"Augsts"),COUNTIF('Virszemes iekārtas'!$K$6:$K$11,"Augsts"),COUNTIF($K$6:$K128,"Augsts"))))</f>
      </c>
      <c r="B128" s="49">
        <f>CONCATENATE("Ļoti augsts",(SUM(COUNTIF('Pazemes sateces baseins'!$K$5:$K$27,"Ļoti augsts"),COUNTIF('Virszemes sateces baseins'!$K$5:$K$29,"Ļoti augsts"),COUNTIF('Pazemes iekārtas'!$K$6:$K$14,"Ļoti augsts"),COUNTIF('Virszemes iekārtas'!$K$6:$K$11,"Ļoti augsts"),COUNTIF($K$6:$K128,"Ļoti augsts"))))</f>
      </c>
      <c r="C128" s="49"/>
      <c r="D128" s="90" t="s">
        <v>848</v>
      </c>
      <c r="E128" s="91" t="s">
        <v>1030</v>
      </c>
      <c r="F128" s="44" t="inlineStr">
        <is>
          <t>Jā</t>
        </is>
      </c>
      <c r="G128" s="44"/>
      <c r="H128" s="44"/>
      <c r="I128" s="44"/>
      <c r="J128" s="44"/>
      <c r="K128" s="47">
        <f t="shared" si="7"/>
      </c>
      <c r="L128" s="46">
        <f t="shared" si="10"/>
      </c>
      <c r="M128" s="47">
        <f t="shared" si="8"/>
      </c>
      <c r="N128" s="47">
        <f t="shared" si="9"/>
      </c>
      <c r="O128" s="46">
        <f t="shared" si="6"/>
      </c>
    </row>
    <row r="129" spans="1:15" ht="38.25" x14ac:dyDescent="0.25">
      <c r="A129" s="49">
        <f>CONCATENATE("Augsts",(SUM(COUNTIF('Pazemes sateces baseins'!$K$5:$K$27,"Augsts"),COUNTIF('Virszemes sateces baseins'!$K$5:$K$29,"Augsts"),COUNTIF('Pazemes iekārtas'!$K$6:$K$14,"Augsts"),COUNTIF('Virszemes iekārtas'!$K$6:$K$11,"Augsts"),COUNTIF($K$6:$K129,"Augsts"))))</f>
      </c>
      <c r="B129" s="49">
        <f>CONCATENATE("Ļoti augsts",(SUM(COUNTIF('Pazemes sateces baseins'!$K$5:$K$27,"Ļoti augsts"),COUNTIF('Virszemes sateces baseins'!$K$5:$K$29,"Ļoti augsts"),COUNTIF('Pazemes iekārtas'!$K$6:$K$14,"Ļoti augsts"),COUNTIF('Virszemes iekārtas'!$K$6:$K$11,"Ļoti augsts"),COUNTIF($K$6:$K129,"Ļoti augsts"))))</f>
      </c>
      <c r="C129" s="49"/>
      <c r="D129" s="90" t="s">
        <v>849</v>
      </c>
      <c r="E129" s="91" t="s">
        <v>786</v>
      </c>
      <c r="F129" s="44" t="inlineStr">
        <is>
          <t>Jā</t>
        </is>
      </c>
      <c r="G129" s="44"/>
      <c r="H129" s="44"/>
      <c r="I129" s="44"/>
      <c r="J129" s="44"/>
      <c r="K129" s="47">
        <f t="shared" si="7"/>
      </c>
      <c r="L129" s="46">
        <f t="shared" si="10"/>
      </c>
      <c r="M129" s="47">
        <f t="shared" si="8"/>
      </c>
      <c r="N129" s="47">
        <f t="shared" si="9"/>
      </c>
      <c r="O129" s="46">
        <f t="shared" si="6"/>
      </c>
    </row>
    <row r="130" spans="1:15" ht="38.25" x14ac:dyDescent="0.25">
      <c r="A130" s="49">
        <f>CONCATENATE("Augsts",(SUM(COUNTIF('Pazemes sateces baseins'!$K$5:$K$27,"Augsts"),COUNTIF('Virszemes sateces baseins'!$K$5:$K$29,"Augsts"),COUNTIF('Pazemes iekārtas'!$K$6:$K$14,"Augsts"),COUNTIF('Virszemes iekārtas'!$K$6:$K$11,"Augsts"),COUNTIF($K$6:$K130,"Augsts"))))</f>
      </c>
      <c r="B130" s="49">
        <f>CONCATENATE("Ļoti augsts",(SUM(COUNTIF('Pazemes sateces baseins'!$K$5:$K$27,"Ļoti augsts"),COUNTIF('Virszemes sateces baseins'!$K$5:$K$29,"Ļoti augsts"),COUNTIF('Pazemes iekārtas'!$K$6:$K$14,"Ļoti augsts"),COUNTIF('Virszemes iekārtas'!$K$6:$K$11,"Ļoti augsts"),COUNTIF($K$6:$K130,"Ļoti augsts"))))</f>
      </c>
      <c r="C130" s="49">
        <f>IF($F130="Nē","A1Nē","")</f>
      </c>
      <c r="D130" s="90" t="s">
        <v>850</v>
      </c>
      <c r="E130" s="91" t="s">
        <v>787</v>
      </c>
      <c r="F130" s="44" t="inlineStr">
        <is>
          <t>Jā</t>
        </is>
      </c>
      <c r="G130" s="44"/>
      <c r="H130" s="44"/>
      <c r="I130" s="44"/>
      <c r="J130" s="44"/>
      <c r="K130" s="47">
        <f>IF(AND($N130=5,$M130=1),"Vidējs",IF(AND($N130=4,$M130=1),"Vidējs",IF(AND($N130=4,$M130=2),"Vidējs",IF(AND($N130=3,$M130=2),"Vidējs",IF(AND($N130=2,$M130=3),"Vidējs",IF(AND($N130=1,$M130=3),"Vidējs",IF(AND($N130=1,$M130=4),"Vidējs",IF(AND($N130=5,$M130=2),"Augsts",IF(AND($N130=4,$M130=3),"Augsts",IF(AND($N130=3,$M130=3),"Augsts",IF(AND($N130=3,$M130=4),"Augsts",IF(AND($N130=2,$M130=4),"Augsts",IF(AND($N130=1,$M130=5),"Augsts",IF(AND($N130=5,$M130=3),"Ļoti augsts",IF(AND($N130=5,$M130=4),"Ļoti augsts",IF(AND($N130=5,$M130=5),"Ļoti augsts",IF(AND($N130=4,$M130=4),"Ļoti augsts",IF(AND($N130=4,$M130=5),"Ļoti augsts",IF(AND($N130=3,$M130=5),"Ļoti augsts",IF(AND($N130=2,$M130=5),"Ļoti augsts",IF(AND($N130=3,$M130=1),"Zems",IF(AND($N130=2,$M130=1),"Zems",IF(AND($N130=2,$M130=2),"Zems",IF(AND($N130=1,$M130=1),"Zems",IF(AND($N130=1,$M130=2),"Zems",IF(F130="Nav zināms/jāapstiprina vēlāk","Ļoti augsts",IF(F130="Nē","Ļoti augsts","")))))))))))))))))))))))))))</f>
      </c>
      <c r="L130" s="46">
        <f>IF($F130&lt;&gt;"Nē","",IF(OR($G130="",$H130=""),"Norādīt notikuma iestāšanās iespējamību un seku smagumu",IF(AND($M130&gt;=2,OR($I130="",$J130="")),"Jānorāda notikuma ilgums un ietekmēto ūdens lietotāju skaits","")))</f>
      </c>
      <c r="M130" s="47">
        <f t="shared" si="8"/>
      </c>
      <c r="N130" s="47">
        <f t="shared" si="9"/>
      </c>
      <c r="O130" s="46">
        <f t="shared" si="6"/>
      </c>
    </row>
    <row r="131" spans="1:15" ht="38.25" x14ac:dyDescent="0.25">
      <c r="A131" s="49">
        <f>CONCATENATE("Augsts",(SUM(COUNTIF('Pazemes sateces baseins'!$K$5:$K$27,"Augsts"),COUNTIF('Virszemes sateces baseins'!$K$5:$K$29,"Augsts"),COUNTIF('Pazemes iekārtas'!$K$6:$K$14,"Augsts"),COUNTIF('Virszemes iekārtas'!$K$6:$K$11,"Augsts"),COUNTIF($K$6:$K131,"Augsts"))))</f>
      </c>
      <c r="B131" s="49">
        <f>CONCATENATE("Ļoti augsts",(SUM(COUNTIF('Pazemes sateces baseins'!$K$5:$K$27,"Ļoti augsts"),COUNTIF('Virszemes sateces baseins'!$K$5:$K$29,"Ļoti augsts"),COUNTIF('Pazemes iekārtas'!$K$6:$K$14,"Ļoti augsts"),COUNTIF('Virszemes iekārtas'!$K$6:$K$11,"Ļoti augsts"),COUNTIF($K$6:$K131,"Ļoti augsts"))))</f>
      </c>
      <c r="C131" s="49"/>
      <c r="D131" s="90" t="s">
        <v>851</v>
      </c>
      <c r="E131" s="91" t="s">
        <v>788</v>
      </c>
      <c r="F131" s="44" t="inlineStr">
        <is>
          <t>Jā</t>
        </is>
      </c>
      <c r="G131" s="44"/>
      <c r="H131" s="44"/>
      <c r="I131" s="44"/>
      <c r="J131" s="44"/>
      <c r="K131" s="47">
        <f t="shared" si="7"/>
      </c>
      <c r="L131" s="46">
        <f t="shared" si="10"/>
      </c>
      <c r="M131" s="47">
        <f t="shared" si="8"/>
      </c>
      <c r="N131" s="47">
        <f t="shared" si="9"/>
      </c>
      <c r="O131" s="46">
        <f t="shared" si="6"/>
      </c>
    </row>
    <row r="132" spans="1:15" ht="25.5" x14ac:dyDescent="0.25">
      <c r="A132" s="49">
        <f>CONCATENATE("Augsts",(SUM(COUNTIF('Pazemes sateces baseins'!$K$5:$K$27,"Augsts"),COUNTIF('Virszemes sateces baseins'!$K$5:$K$29,"Augsts"),COUNTIF('Pazemes iekārtas'!$K$6:$K$14,"Augsts"),COUNTIF('Virszemes iekārtas'!$K$6:$K$11,"Augsts"),COUNTIF($K$6:$K132,"Augsts"))))</f>
      </c>
      <c r="B132" s="49">
        <f>CONCATENATE("Ļoti augsts",(SUM(COUNTIF('Pazemes sateces baseins'!$K$5:$K$27,"Ļoti augsts"),COUNTIF('Virszemes sateces baseins'!$K$5:$K$29,"Ļoti augsts"),COUNTIF('Pazemes iekārtas'!$K$6:$K$14,"Ļoti augsts"),COUNTIF('Virszemes iekārtas'!$K$6:$K$11,"Ļoti augsts"),COUNTIF($K$6:$K132,"Ļoti augsts"))))</f>
      </c>
      <c r="C132" s="49"/>
      <c r="D132" s="90" t="s">
        <v>852</v>
      </c>
      <c r="E132" s="91" t="s">
        <v>789</v>
      </c>
      <c r="F132" s="44" t="inlineStr">
        <is>
          <t>Jā</t>
        </is>
      </c>
      <c r="G132" s="44" t="inlineStr">
        <is>
          <t>Vidējs</t>
        </is>
      </c>
      <c r="H132" s="44" t="inlineStr">
        <is>
          <t>Liela ietekme uz organoleptiskajām īpašībām</t>
        </is>
      </c>
      <c r="I132" s="44" t="inlineStr">
        <is>
          <t>0-6 stundas</t>
        </is>
      </c>
      <c r="J132" s="44" t="inlineStr">
        <is>
          <t>100-1 000</t>
        </is>
      </c>
      <c r="K132" s="47">
        <f>IF(AND($N132=5,$M132=1),"Vidējs",IF(AND($N132=4,$M132=1),"Vidējs",IF(AND($N132=4,$M132=2),"Vidējs",IF(AND($N132=3,$M132=2),"Vidējs",IF(AND($N132=2,$M132=3),"Vidējs",IF(AND($N132=1,$M132=3),"Vidējs",IF(AND($N132=1,$M132=4),"Vidējs",IF(AND($N132=5,$M132=2),"Augsts",IF(AND($N132=4,$M132=3),"Augsts",IF(AND($N132=3,$M132=3),"Augsts",IF(AND($N132=3,$M132=4),"Augsts",IF(AND($N132=2,$M132=4),"Augsts",IF(AND($N132=1,$M132=5),"Augsts",IF(AND($N132=5,$M132=3),"Ļoti augsts",IF(AND($N132=5,$M132=4),"Ļoti augsts",IF(AND($N132=5,$M132=5),"Ļoti augsts",IF(AND($N132=4,$M132=4),"Ļoti augsts",IF(AND($N132=4,$M132=5),"Ļoti augsts",IF(AND($N132=3,$M132=5),"Ļoti augsts",IF(AND($N132=2,$M132=5),"Ļoti augsts",IF(AND($N132=3,$M132=1),"Zems",IF(AND($N132=2,$M132=1),"Zems",IF(AND($N132=2,$M132=2),"Zems",IF(AND($N132=1,$M132=1),"Zems",IF(AND($N132=1,$M132=2),"Zems",IF(F132="Nav zināms/jāapstiprina vēlāk","Ļoti augsts",IF(F132="Jā","Ļoti augsts","")))))))))))))))))))))))))))</f>
      </c>
      <c r="L132" s="46">
        <f>IF($F132&lt;&gt;"Jā","",IF(OR($G132="",$H132=""),"Norādīt notikuma iestāšanās iespējamību un seku smagumu",IF(AND($M132&gt;=2,OR($I132="",$J132="")),"Jānorāda notikuma ilgums un ietekmēto ūdens lietotāju skaits","")))</f>
      </c>
      <c r="M132" s="47">
        <f t="shared" si="8"/>
      </c>
      <c r="N132" s="47">
        <f t="shared" si="9"/>
      </c>
      <c r="O132" s="46">
        <f t="shared" si="6"/>
      </c>
    </row>
    <row r="133" spans="1:15" ht="38.25" x14ac:dyDescent="0.25">
      <c r="A133" s="49">
        <f>CONCATENATE("Augsts",(SUM(COUNTIF('Pazemes sateces baseins'!$K$5:$K$27,"Augsts"),COUNTIF('Virszemes sateces baseins'!$K$5:$K$29,"Augsts"),COUNTIF('Pazemes iekārtas'!$K$6:$K$14,"Augsts"),COUNTIF('Virszemes iekārtas'!$K$6:$K$11,"Augsts"),COUNTIF($K$6:$K133,"Augsts"))))</f>
      </c>
      <c r="B133" s="49">
        <f>CONCATENATE("Ļoti augsts",(SUM(COUNTIF('Pazemes sateces baseins'!$K$5:$K$27,"Ļoti augsts"),COUNTIF('Virszemes sateces baseins'!$K$5:$K$29,"Ļoti augsts"),COUNTIF('Pazemes iekārtas'!$K$6:$K$14,"Ļoti augsts"),COUNTIF('Virszemes iekārtas'!$K$6:$K$11,"Ļoti augsts"),COUNTIF($K$6:$K133,"Ļoti augsts"))))</f>
      </c>
      <c r="C133" s="49"/>
      <c r="D133" s="90" t="s">
        <v>853</v>
      </c>
      <c r="E133" s="91" t="s">
        <v>790</v>
      </c>
      <c r="F133" s="44" t="inlineStr">
        <is>
          <t>Jā</t>
        </is>
      </c>
      <c r="G133" s="44"/>
      <c r="H133" s="44"/>
      <c r="I133" s="44"/>
      <c r="J133" s="44"/>
      <c r="K133" s="47">
        <f t="shared" si="7"/>
      </c>
      <c r="L133" s="46">
        <f t="shared" si="10"/>
      </c>
      <c r="M133" s="47">
        <f t="shared" si="8"/>
      </c>
      <c r="N133" s="47">
        <f t="shared" si="9"/>
      </c>
      <c r="O133" s="46">
        <f t="shared" si="6"/>
      </c>
    </row>
    <row r="134" spans="1:15" ht="25.5" x14ac:dyDescent="0.25">
      <c r="A134" s="49">
        <f>CONCATENATE("Augsts",(SUM(COUNTIF('Pazemes sateces baseins'!$K$5:$K$27,"Augsts"),COUNTIF('Virszemes sateces baseins'!$K$5:$K$29,"Augsts"),COUNTIF('Pazemes iekārtas'!$K$6:$K$14,"Augsts"),COUNTIF('Virszemes iekārtas'!$K$6:$K$11,"Augsts"),COUNTIF($K$6:$K134,"Augsts"))))</f>
      </c>
      <c r="B134" s="49">
        <f>CONCATENATE("Ļoti augsts",(SUM(COUNTIF('Pazemes sateces baseins'!$K$5:$K$27,"Ļoti augsts"),COUNTIF('Virszemes sateces baseins'!$K$5:$K$29,"Ļoti augsts"),COUNTIF('Pazemes iekārtas'!$K$6:$K$14,"Ļoti augsts"),COUNTIF('Virszemes iekārtas'!$K$6:$K$11,"Ļoti augsts"),COUNTIF($K$6:$K134,"Ļoti augsts"))))</f>
      </c>
      <c r="C134" s="49"/>
      <c r="D134" s="90" t="s">
        <v>854</v>
      </c>
      <c r="E134" s="91" t="s">
        <v>791</v>
      </c>
      <c r="F134" s="44" t="inlineStr">
        <is>
          <t>Jā</t>
        </is>
      </c>
      <c r="G134" s="44"/>
      <c r="H134" s="44"/>
      <c r="I134" s="44"/>
      <c r="J134" s="44"/>
      <c r="K134" s="47">
        <f t="shared" si="7"/>
      </c>
      <c r="L134" s="46">
        <f t="shared" ref="L134:L197" si="11">IF($F134&lt;&gt;"Jā","",IF(OR($G134="",$H134=""),"Norādīt notikuma iestāšanās iespējamību un seku smagumu",IF(AND($M134&gt;=2,OR($I134="",$J134="")),"Jānorāda notikuma ilgums un ietekmēto ūdens lietotāju skaits","")))</f>
      </c>
      <c r="M134" s="47">
        <f t="shared" si="8"/>
      </c>
      <c r="N134" s="47">
        <f t="shared" si="9"/>
      </c>
      <c r="O134" s="46">
        <f t="shared" ref="O134:O197" si="12">IF(AND($N134&gt;0,$M134&gt;0),$N134*$M134,"")</f>
      </c>
    </row>
    <row r="135" spans="1:15" ht="38.25" x14ac:dyDescent="0.25">
      <c r="A135" s="49">
        <f>CONCATENATE("Augsts",(SUM(COUNTIF('Pazemes sateces baseins'!$K$5:$K$27,"Augsts"),COUNTIF('Virszemes sateces baseins'!$K$5:$K$29,"Augsts"),COUNTIF('Pazemes iekārtas'!$K$6:$K$14,"Augsts"),COUNTIF('Virszemes iekārtas'!$K$6:$K$11,"Augsts"),COUNTIF($K$6:$K135,"Augsts"))))</f>
      </c>
      <c r="B135" s="49">
        <f>CONCATENATE("Ļoti augsts",(SUM(COUNTIF('Pazemes sateces baseins'!$K$5:$K$27,"Ļoti augsts"),COUNTIF('Virszemes sateces baseins'!$K$5:$K$29,"Ļoti augsts"),COUNTIF('Pazemes iekārtas'!$K$6:$K$14,"Ļoti augsts"),COUNTIF('Virszemes iekārtas'!$K$6:$K$11,"Ļoti augsts"),COUNTIF($K$6:$K135,"Ļoti augsts"))))</f>
      </c>
      <c r="C135" s="49"/>
      <c r="D135" s="90" t="s">
        <v>855</v>
      </c>
      <c r="E135" s="91" t="s">
        <v>792</v>
      </c>
      <c r="F135" s="44" t="inlineStr">
        <is>
          <t>Jā</t>
        </is>
      </c>
      <c r="G135" s="44"/>
      <c r="H135" s="44"/>
      <c r="I135" s="44"/>
      <c r="J135" s="44"/>
      <c r="K135" s="47">
        <f t="shared" ref="K135:K198" si="13">IF(AND($N135=5,$M135=1),"Vidējs",IF(AND($N135=4,$M135=1),"Vidējs",IF(AND($N135=4,$M135=2),"Vidējs",IF(AND($N135=3,$M135=2),"Vidējs",IF(AND($N135=2,$M135=3),"Vidējs",IF(AND($N135=1,$M135=3),"Vidējs",IF(AND($N135=1,$M135=4),"Vidējs",IF(AND($N135=5,$M135=2),"Augsts",IF(AND($N135=4,$M135=3),"Augsts",IF(AND($N135=3,$M135=3),"Augsts",IF(AND($N135=3,$M135=4),"Augsts",IF(AND($N135=2,$M135=4),"Augsts",IF(AND($N135=1,$M135=5),"Augsts",IF(AND($N135=5,$M135=3),"Ļoti augsts",IF(AND($N135=5,$M135=4),"Ļoti augsts",IF(AND($N135=5,$M135=5),"Ļoti augsts",IF(AND($N135=4,$M135=4),"Ļoti augsts",IF(AND($N135=4,$M135=5),"Ļoti augsts",IF(AND($N135=3,$M135=5),"Ļoti augsts",IF(AND($N135=2,$M135=5),"Ļoti augsts",IF(AND($N135=3,$M135=1),"Zems",IF(AND($N135=2,$M135=1),"Zems",IF(AND($N135=2,$M135=2),"Zems",IF(AND($N135=1,$M135=1),"Zems",IF(AND($N135=1,$M135=2),"Zems",IF(F135="Nav zināms/jāapstiprina vēlāk","Ļoti augsts",""))))))))))))))))))))))))))</f>
      </c>
      <c r="L135" s="46">
        <f t="shared" si="11"/>
      </c>
      <c r="M135" s="47">
        <f t="shared" ref="M135:M198" si="14">IF($H135="Nav būtiskas ietekmes",1,IF($H135="Neliela ietekme uz regulējošām prasībām",2,IF($H135="Liela ietekme uz organoleptiskajām īpašībām",3,IF($H135="Liela ietekme uz regulējošām prasībām",4,IF($H135="Katastrofāla ietekme uz sabiedrības veselību",5,0)))))</f>
      </c>
      <c r="N135" s="47">
        <f t="shared" ref="N135:N198" si="15">IF($G135="Reti",1,IF($G135="Mazticams",2,IF($G135="Vidējs",3,IF($G135="Iespējams",4,IF($G135="Gandrīz_noteikti",5,0)))))</f>
      </c>
      <c r="O135" s="46">
        <f t="shared" si="12"/>
      </c>
    </row>
    <row r="136" spans="1:15" ht="38.25" x14ac:dyDescent="0.25">
      <c r="A136" s="49">
        <f>CONCATENATE("Augsts",(SUM(COUNTIF('Pazemes sateces baseins'!$K$5:$K$27,"Augsts"),COUNTIF('Virszemes sateces baseins'!$K$5:$K$29,"Augsts"),COUNTIF('Pazemes iekārtas'!$K$6:$K$14,"Augsts"),COUNTIF('Virszemes iekārtas'!$K$6:$K$11,"Augsts"),COUNTIF($K$6:$K136,"Augsts"))))</f>
      </c>
      <c r="B136" s="49">
        <f>CONCATENATE("Ļoti augsts",(SUM(COUNTIF('Pazemes sateces baseins'!$K$5:$K$27,"Ļoti augsts"),COUNTIF('Virszemes sateces baseins'!$K$5:$K$29,"Ļoti augsts"),COUNTIF('Pazemes iekārtas'!$K$6:$K$14,"Ļoti augsts"),COUNTIF('Virszemes iekārtas'!$K$6:$K$11,"Ļoti augsts"),COUNTIF($K$6:$K136,"Ļoti augsts"))))</f>
      </c>
      <c r="C136" s="49"/>
      <c r="D136" s="90" t="s">
        <v>856</v>
      </c>
      <c r="E136" s="91" t="s">
        <v>793</v>
      </c>
      <c r="F136" s="44" t="inlineStr">
        <is>
          <t>Jā</t>
        </is>
      </c>
      <c r="G136" s="44"/>
      <c r="H136" s="44"/>
      <c r="I136" s="44"/>
      <c r="J136" s="44"/>
      <c r="K136" s="47">
        <f t="shared" si="13"/>
      </c>
      <c r="L136" s="46">
        <f t="shared" si="11"/>
      </c>
      <c r="M136" s="47">
        <f t="shared" si="14"/>
      </c>
      <c r="N136" s="47">
        <f t="shared" si="15"/>
      </c>
      <c r="O136" s="46">
        <f t="shared" si="12"/>
      </c>
    </row>
    <row r="137" spans="1:15" ht="25.5" x14ac:dyDescent="0.25">
      <c r="A137" s="49">
        <f>CONCATENATE("Augsts",(SUM(COUNTIF('Pazemes sateces baseins'!$K$5:$K$27,"Augsts"),COUNTIF('Virszemes sateces baseins'!$K$5:$K$29,"Augsts"),COUNTIF('Pazemes iekārtas'!$K$6:$K$14,"Augsts"),COUNTIF('Virszemes iekārtas'!$K$6:$K$11,"Augsts"),COUNTIF($K$6:$K137,"Augsts"))))</f>
      </c>
      <c r="B137" s="49">
        <f>CONCATENATE("Ļoti augsts",(SUM(COUNTIF('Pazemes sateces baseins'!$K$5:$K$27,"Ļoti augsts"),COUNTIF('Virszemes sateces baseins'!$K$5:$K$29,"Ļoti augsts"),COUNTIF('Pazemes iekārtas'!$K$6:$K$14,"Ļoti augsts"),COUNTIF('Virszemes iekārtas'!$K$6:$K$11,"Ļoti augsts"),COUNTIF($K$6:$K137,"Ļoti augsts"))))</f>
      </c>
      <c r="C137" s="49"/>
      <c r="D137" s="90" t="s">
        <v>857</v>
      </c>
      <c r="E137" s="91" t="s">
        <v>794</v>
      </c>
      <c r="F137" s="44" t="inlineStr">
        <is>
          <t>Jā</t>
        </is>
      </c>
      <c r="G137" s="44"/>
      <c r="H137" s="44"/>
      <c r="I137" s="44"/>
      <c r="J137" s="44"/>
      <c r="K137" s="47">
        <f t="shared" si="13"/>
      </c>
      <c r="L137" s="46">
        <f t="shared" si="11"/>
      </c>
      <c r="M137" s="47">
        <f t="shared" si="14"/>
      </c>
      <c r="N137" s="47">
        <f t="shared" si="15"/>
      </c>
      <c r="O137" s="46">
        <f t="shared" si="12"/>
      </c>
    </row>
    <row r="138" spans="1:15" ht="25.5" x14ac:dyDescent="0.25">
      <c r="A138" s="49">
        <f>CONCATENATE("Augsts",(SUM(COUNTIF('Pazemes sateces baseins'!$K$5:$K$27,"Augsts"),COUNTIF('Virszemes sateces baseins'!$K$5:$K$29,"Augsts"),COUNTIF('Pazemes iekārtas'!$K$6:$K$14,"Augsts"),COUNTIF('Virszemes iekārtas'!$K$6:$K$11,"Augsts"),COUNTIF($K$6:$K138,"Augsts"))))</f>
      </c>
      <c r="B138" s="49">
        <f>CONCATENATE("Ļoti augsts",(SUM(COUNTIF('Pazemes sateces baseins'!$K$5:$K$27,"Ļoti augsts"),COUNTIF('Virszemes sateces baseins'!$K$5:$K$29,"Ļoti augsts"),COUNTIF('Pazemes iekārtas'!$K$6:$K$14,"Ļoti augsts"),COUNTIF('Virszemes iekārtas'!$K$6:$K$11,"Ļoti augsts"),COUNTIF($K$6:$K138,"Ļoti augsts"))))</f>
      </c>
      <c r="C138" s="49">
        <f>IF($F138="Nē","A1Nē","")</f>
      </c>
      <c r="D138" s="96" t="s">
        <v>858</v>
      </c>
      <c r="E138" s="91" t="s">
        <v>795</v>
      </c>
      <c r="F138" s="44" t="inlineStr">
        <is>
          <t>Jā</t>
        </is>
      </c>
      <c r="G138" s="44"/>
      <c r="H138" s="44"/>
      <c r="I138" s="44"/>
      <c r="J138" s="44"/>
      <c r="K138" s="47">
        <f>IF(AND($N138=5,$M138=1),"Vidējs",IF(AND($N138=4,$M138=1),"Vidējs",IF(AND($N138=4,$M138=2),"Vidējs",IF(AND($N138=3,$M138=2),"Vidējs",IF(AND($N138=2,$M138=3),"Vidējs",IF(AND($N138=1,$M138=3),"Vidējs",IF(AND($N138=1,$M138=4),"Vidējs",IF(AND($N138=5,$M138=2),"Augsts",IF(AND($N138=4,$M138=3),"Augsts",IF(AND($N138=3,$M138=3),"Augsts",IF(AND($N138=3,$M138=4),"Augsts",IF(AND($N138=2,$M138=4),"Augsts",IF(AND($N138=1,$M138=5),"Augsts",IF(AND($N138=5,$M138=3),"Ļoti augsts",IF(AND($N138=5,$M138=4),"Ļoti augsts",IF(AND($N138=5,$M138=5),"Ļoti augsts",IF(AND($N138=4,$M138=4),"Ļoti augsts",IF(AND($N138=4,$M138=5),"Ļoti augsts",IF(AND($N138=3,$M138=5),"Ļoti augsts",IF(AND($N138=2,$M138=5),"Ļoti augsts",IF(AND($N138=3,$M138=1),"Zems",IF(AND($N138=2,$M138=1),"Zems",IF(AND($N138=2,$M138=2),"Zems",IF(AND($N138=1,$M138=1),"Zems",IF(AND($N138=1,$M138=2),"Zems",IF(F138="Nav zināms/jāapstiprina vēlāk","Ļoti augsts",IF(F138="Nē","Ļoti augsts","")))))))))))))))))))))))))))</f>
      </c>
      <c r="L138" s="46">
        <f>IF($F138&lt;&gt;"Nē","",IF(OR($G138="",$H138=""),"Norādīt notikuma iestāšanās iespējamību un seku smagumu",IF(AND($M138&gt;=2,OR($I138="",$J138="")),"Jānorāda notikuma ilgums un ietekmēto ūdens lietotāju skaits","")))</f>
      </c>
      <c r="M138" s="47">
        <f t="shared" si="14"/>
      </c>
      <c r="N138" s="47">
        <f t="shared" si="15"/>
      </c>
      <c r="O138" s="46">
        <f t="shared" si="12"/>
      </c>
    </row>
    <row r="139" spans="1:15" ht="51" x14ac:dyDescent="0.25">
      <c r="A139" s="49">
        <f>CONCATENATE("Augsts",(SUM(COUNTIF('Pazemes sateces baseins'!$K$5:$K$27,"Augsts"),COUNTIF('Virszemes sateces baseins'!$K$5:$K$29,"Augsts"),COUNTIF('Pazemes iekārtas'!$K$6:$K$14,"Augsts"),COUNTIF('Virszemes iekārtas'!$K$6:$K$11,"Augsts"),COUNTIF($K$6:$K139,"Augsts"))))</f>
      </c>
      <c r="B139" s="49">
        <f>CONCATENATE("Ļoti augsts",(SUM(COUNTIF('Pazemes sateces baseins'!$K$5:$K$27,"Ļoti augsts"),COUNTIF('Virszemes sateces baseins'!$K$5:$K$29,"Ļoti augsts"),COUNTIF('Pazemes iekārtas'!$K$6:$K$14,"Ļoti augsts"),COUNTIF('Virszemes iekārtas'!$K$6:$K$11,"Ļoti augsts"),COUNTIF($K$6:$K139,"Ļoti augsts"))))</f>
      </c>
      <c r="C139" s="49"/>
      <c r="D139" s="96" t="s">
        <v>859</v>
      </c>
      <c r="E139" s="91" t="s">
        <v>796</v>
      </c>
      <c r="F139" s="44" t="inlineStr">
        <is>
          <t>Jā</t>
        </is>
      </c>
      <c r="G139" s="44"/>
      <c r="H139" s="44"/>
      <c r="I139" s="44"/>
      <c r="J139" s="44"/>
      <c r="K139" s="47">
        <f t="shared" si="13"/>
      </c>
      <c r="L139" s="46">
        <f t="shared" si="11"/>
      </c>
      <c r="M139" s="47">
        <f t="shared" si="14"/>
      </c>
      <c r="N139" s="47">
        <f t="shared" si="15"/>
      </c>
      <c r="O139" s="46">
        <f t="shared" si="12"/>
      </c>
    </row>
    <row r="140" spans="1:15" x14ac:dyDescent="0.2">
      <c r="A140" s="49">
        <f>CONCATENATE("Augsts",(SUM(COUNTIF('Pazemes sateces baseins'!$K$5:$K$27,"Augsts"),COUNTIF('Virszemes sateces baseins'!$K$5:$K$29,"Augsts"),COUNTIF('Pazemes iekārtas'!$K$6:$K$14,"Augsts"),COUNTIF('Virszemes iekārtas'!$K$6:$K$11,"Augsts"),COUNTIF($K$6:$K140,"Augsts"))))</f>
      </c>
      <c r="B140" s="49">
        <f>CONCATENATE("Ļoti augsts",(SUM(COUNTIF('Pazemes sateces baseins'!$K$5:$K$27,"Ļoti augsts"),COUNTIF('Virszemes sateces baseins'!$K$5:$K$29,"Ļoti augsts"),COUNTIF('Pazemes iekārtas'!$K$6:$K$14,"Ļoti augsts"),COUNTIF('Virszemes iekārtas'!$K$6:$K$11,"Ļoti augsts"),COUNTIF($K$6:$K140,"Ļoti augsts"))))</f>
      </c>
      <c r="C140" s="49"/>
      <c r="D140" s="138" t="s">
        <v>897</v>
      </c>
      <c r="E140" s="139"/>
      <c r="F140" s="44"/>
      <c r="G140" s="44"/>
      <c r="H140" s="44"/>
      <c r="I140" s="44"/>
      <c r="J140" s="44"/>
      <c r="K140" s="47">
        <f t="shared" si="13"/>
      </c>
      <c r="L140" s="46">
        <f t="shared" si="11"/>
      </c>
      <c r="M140" s="47">
        <f t="shared" si="14"/>
      </c>
      <c r="N140" s="47">
        <f t="shared" si="15"/>
      </c>
      <c r="O140" s="46">
        <f t="shared" si="12"/>
      </c>
    </row>
    <row r="141" spans="1:15" ht="25.5" x14ac:dyDescent="0.25">
      <c r="A141" s="49">
        <f>CONCATENATE("Augsts",(SUM(COUNTIF('Pazemes sateces baseins'!$K$5:$K$27,"Augsts"),COUNTIF('Virszemes sateces baseins'!$K$5:$K$29,"Augsts"),COUNTIF('Pazemes iekārtas'!$K$6:$K$14,"Augsts"),COUNTIF('Virszemes iekārtas'!$K$6:$K$11,"Augsts"),COUNTIF($K$6:$K141,"Augsts"))))</f>
      </c>
      <c r="B141" s="49">
        <f>CONCATENATE("Ļoti augsts",(SUM(COUNTIF('Pazemes sateces baseins'!$K$5:$K$27,"Ļoti augsts"),COUNTIF('Virszemes sateces baseins'!$K$5:$K$29,"Ļoti augsts"),COUNTIF('Pazemes iekārtas'!$K$6:$K$14,"Ļoti augsts"),COUNTIF('Virszemes iekārtas'!$K$6:$K$11,"Ļoti augsts"),COUNTIF($K$6:$K141,"Ļoti augsts"))))</f>
      </c>
      <c r="C141" s="49">
        <f>IF($F141="Nē","A1Nē","")</f>
      </c>
      <c r="D141" s="96" t="s">
        <v>898</v>
      </c>
      <c r="E141" s="93" t="s">
        <v>860</v>
      </c>
      <c r="F141" s="44" t="inlineStr">
        <is>
          <t>Jā</t>
        </is>
      </c>
      <c r="G141" s="44"/>
      <c r="H141" s="44"/>
      <c r="I141" s="44"/>
      <c r="J141" s="44"/>
      <c r="K141" s="47">
        <f t="shared" ref="K141:K146" si="16">IF(AND($N141=5,$M141=1),"Vidējs",IF(AND($N141=4,$M141=1),"Vidējs",IF(AND($N141=4,$M141=2),"Vidējs",IF(AND($N141=3,$M141=2),"Vidējs",IF(AND($N141=2,$M141=3),"Vidējs",IF(AND($N141=1,$M141=3),"Vidējs",IF(AND($N141=1,$M141=4),"Vidējs",IF(AND($N141=5,$M141=2),"Augsts",IF(AND($N141=4,$M141=3),"Augsts",IF(AND($N141=3,$M141=3),"Augsts",IF(AND($N141=3,$M141=4),"Augsts",IF(AND($N141=2,$M141=4),"Augsts",IF(AND($N141=1,$M141=5),"Augsts",IF(AND($N141=5,$M141=3),"Ļoti augsts",IF(AND($N141=5,$M141=4),"Ļoti augsts",IF(AND($N141=5,$M141=5),"Ļoti augsts",IF(AND($N141=4,$M141=4),"Ļoti augsts",IF(AND($N141=4,$M141=5),"Ļoti augsts",IF(AND($N141=3,$M141=5),"Ļoti augsts",IF(AND($N141=2,$M141=5),"Ļoti augsts",IF(AND($N141=3,$M141=1),"Zems",IF(AND($N141=2,$M141=1),"Zems",IF(AND($N141=2,$M141=2),"Zems",IF(AND($N141=1,$M141=1),"Zems",IF(AND($N141=1,$M141=2),"Zems",IF(F141="Nav zināms/jāapstiprina vēlāk","Ļoti augsts",IF(F141="Nē","Ļoti augsts","")))))))))))))))))))))))))))</f>
      </c>
      <c r="L141" s="46">
        <f>IF($F141&lt;&gt;"Nē","",IF(OR($G141="",$H141=""),"Norādīt notikuma iestāšanās iespējamību un seku smagumu",IF(AND($M141&gt;=2,OR($I141="",$J141="")),"Jānorāda notikuma ilgums un ietekmēto ūdens lietotāju skaits","")))</f>
      </c>
      <c r="M141" s="47">
        <f t="shared" si="14"/>
      </c>
      <c r="N141" s="47">
        <f t="shared" si="15"/>
      </c>
      <c r="O141" s="46">
        <f t="shared" si="12"/>
      </c>
    </row>
    <row r="142" spans="1:15" ht="25.5" x14ac:dyDescent="0.25">
      <c r="A142" s="49">
        <f>CONCATENATE("Augsts",(SUM(COUNTIF('Pazemes sateces baseins'!$K$5:$K$27,"Augsts"),COUNTIF('Virszemes sateces baseins'!$K$5:$K$29,"Augsts"),COUNTIF('Pazemes iekārtas'!$K$6:$K$14,"Augsts"),COUNTIF('Virszemes iekārtas'!$K$6:$K$11,"Augsts"),COUNTIF($K$6:$K142,"Augsts"))))</f>
      </c>
      <c r="B142" s="49">
        <f>CONCATENATE("Ļoti augsts",(SUM(COUNTIF('Pazemes sateces baseins'!$K$5:$K$27,"Ļoti augsts"),COUNTIF('Virszemes sateces baseins'!$K$5:$K$29,"Ļoti augsts"),COUNTIF('Pazemes iekārtas'!$K$6:$K$14,"Ļoti augsts"),COUNTIF('Virszemes iekārtas'!$K$6:$K$11,"Ļoti augsts"),COUNTIF($K$6:$K142,"Ļoti augsts"))))</f>
      </c>
      <c r="C142" s="49">
        <f>IF($F142="Nē","A1Nē","")</f>
      </c>
      <c r="D142" s="96" t="s">
        <v>899</v>
      </c>
      <c r="E142" s="93" t="s">
        <v>861</v>
      </c>
      <c r="F142" s="44" t="inlineStr">
        <is>
          <t>Jā</t>
        </is>
      </c>
      <c r="G142" s="44"/>
      <c r="H142" s="44"/>
      <c r="I142" s="44"/>
      <c r="J142" s="44"/>
      <c r="K142" s="47">
        <f t="shared" si="16"/>
      </c>
      <c r="L142" s="46">
        <f>IF($F142&lt;&gt;"Nē","",IF(OR($G142="",$H142=""),"Norādīt notikuma iestāšanās iespējamību un seku smagumu",IF(AND($M142&gt;=2,OR($I142="",$J142="")),"Jānorāda notikuma ilgums un ietekmēto ūdens lietotāju skaits","")))</f>
      </c>
      <c r="M142" s="47">
        <f t="shared" si="14"/>
      </c>
      <c r="N142" s="47">
        <f t="shared" si="15"/>
      </c>
      <c r="O142" s="46">
        <f t="shared" si="12"/>
      </c>
    </row>
    <row r="143" spans="1:15" ht="25.5" x14ac:dyDescent="0.25">
      <c r="A143" s="49">
        <f>CONCATENATE("Augsts",(SUM(COUNTIF('Pazemes sateces baseins'!$K$5:$K$27,"Augsts"),COUNTIF('Virszemes sateces baseins'!$K$5:$K$29,"Augsts"),COUNTIF('Pazemes iekārtas'!$K$6:$K$14,"Augsts"),COUNTIF('Virszemes iekārtas'!$K$6:$K$11,"Augsts"),COUNTIF($K$6:$K143,"Augsts"))))</f>
      </c>
      <c r="B143" s="49">
        <f>CONCATENATE("Ļoti augsts",(SUM(COUNTIF('Pazemes sateces baseins'!$K$5:$K$27,"Ļoti augsts"),COUNTIF('Virszemes sateces baseins'!$K$5:$K$29,"Ļoti augsts"),COUNTIF('Pazemes iekārtas'!$K$6:$K$14,"Ļoti augsts"),COUNTIF('Virszemes iekārtas'!$K$6:$K$11,"Ļoti augsts"),COUNTIF($K$6:$K143,"Ļoti augsts"))))</f>
      </c>
      <c r="C143" s="49">
        <f>IF($F143="Nē","A1Nē","")</f>
      </c>
      <c r="D143" s="96" t="s">
        <v>900</v>
      </c>
      <c r="E143" s="93" t="s">
        <v>862</v>
      </c>
      <c r="F143" s="44" t="inlineStr">
        <is>
          <t>Nē</t>
        </is>
      </c>
      <c r="G143" s="44"/>
      <c r="H143" s="44"/>
      <c r="I143" s="44"/>
      <c r="J143" s="44"/>
      <c r="K143" s="47">
        <f t="shared" si="16"/>
      </c>
      <c r="L143" s="46">
        <f>IF($F143&lt;&gt;"Nē","",IF(OR($G143="",$H143=""),"Norādīt notikuma iestāšanās iespējamību un seku smagumu",IF(AND($M143&gt;=2,OR($I143="",$J143="")),"Jānorāda notikuma ilgums un ietekmēto ūdens lietotāju skaits","")))</f>
      </c>
      <c r="M143" s="47">
        <f t="shared" si="14"/>
      </c>
      <c r="N143" s="47">
        <f t="shared" si="15"/>
      </c>
      <c r="O143" s="46">
        <f t="shared" si="12"/>
      </c>
    </row>
    <row r="144" spans="1:15" ht="25.5" x14ac:dyDescent="0.25">
      <c r="A144" s="49">
        <f>CONCATENATE("Augsts",(SUM(COUNTIF('Pazemes sateces baseins'!$K$5:$K$27,"Augsts"),COUNTIF('Virszemes sateces baseins'!$K$5:$K$29,"Augsts"),COUNTIF('Pazemes iekārtas'!$K$6:$K$14,"Augsts"),COUNTIF('Virszemes iekārtas'!$K$6:$K$11,"Augsts"),COUNTIF($K$6:$K144,"Augsts"))))</f>
      </c>
      <c r="B144" s="49">
        <f>CONCATENATE("Ļoti augsts",(SUM(COUNTIF('Pazemes sateces baseins'!$K$5:$K$27,"Ļoti augsts"),COUNTIF('Virszemes sateces baseins'!$K$5:$K$29,"Ļoti augsts"),COUNTIF('Pazemes iekārtas'!$K$6:$K$14,"Ļoti augsts"),COUNTIF('Virszemes iekārtas'!$K$6:$K$11,"Ļoti augsts"),COUNTIF($K$6:$K144,"Ļoti augsts"))))</f>
      </c>
      <c r="C144" s="49">
        <f>IF($F144="Nē","A1Nē","")</f>
      </c>
      <c r="D144" s="96" t="s">
        <v>901</v>
      </c>
      <c r="E144" s="93" t="s">
        <v>863</v>
      </c>
      <c r="F144" s="44" t="inlineStr">
        <is>
          <t>Jā</t>
        </is>
      </c>
      <c r="G144" s="44"/>
      <c r="H144" s="44"/>
      <c r="I144" s="44"/>
      <c r="J144" s="44"/>
      <c r="K144" s="47">
        <f t="shared" si="16"/>
      </c>
      <c r="L144" s="46">
        <f>IF($F144&lt;&gt;"Nē","",IF(OR($G144="",$H144=""),"Norādīt notikuma iestāšanās iespējamību un seku smagumu",IF(AND($M144&gt;=2,OR($I144="",$J144="")),"Jānorāda notikuma ilgums un ietekmēto ūdens lietotāju skaits","")))</f>
      </c>
      <c r="M144" s="47">
        <f t="shared" si="14"/>
      </c>
      <c r="N144" s="47">
        <f t="shared" si="15"/>
      </c>
      <c r="O144" s="46">
        <f t="shared" si="12"/>
      </c>
    </row>
    <row r="145" spans="1:15" ht="25.5" x14ac:dyDescent="0.25">
      <c r="A145" s="49">
        <f>CONCATENATE("Augsts",(SUM(COUNTIF('Pazemes sateces baseins'!$K$5:$K$27,"Augsts"),COUNTIF('Virszemes sateces baseins'!$K$5:$K$29,"Augsts"),COUNTIF('Pazemes iekārtas'!$K$6:$K$14,"Augsts"),COUNTIF('Virszemes iekārtas'!$K$6:$K$11,"Augsts"),COUNTIF($K$6:$K145,"Augsts"))))</f>
      </c>
      <c r="B145" s="49">
        <f>CONCATENATE("Ļoti augsts",(SUM(COUNTIF('Pazemes sateces baseins'!$K$5:$K$27,"Ļoti augsts"),COUNTIF('Virszemes sateces baseins'!$K$5:$K$29,"Ļoti augsts"),COUNTIF('Pazemes iekārtas'!$K$6:$K$14,"Ļoti augsts"),COUNTIF('Virszemes iekārtas'!$K$6:$K$11,"Ļoti augsts"),COUNTIF($K$6:$K145,"Ļoti augsts"))))</f>
      </c>
      <c r="C145" s="49">
        <f>IF($F145="Nē","A1Nē","")</f>
      </c>
      <c r="D145" s="96" t="s">
        <v>902</v>
      </c>
      <c r="E145" s="93" t="s">
        <v>749</v>
      </c>
      <c r="F145" s="44" t="inlineStr">
        <is>
          <t>Jā</t>
        </is>
      </c>
      <c r="G145" s="44"/>
      <c r="H145" s="44"/>
      <c r="I145" s="44"/>
      <c r="J145" s="44"/>
      <c r="K145" s="47">
        <f t="shared" si="16"/>
      </c>
      <c r="L145" s="46">
        <f>IF($F145&lt;&gt;"Nē","",IF(OR($G145="",$H145=""),"Norādīt notikuma iestāšanās iespējamību un seku smagumu",IF(AND($M145&gt;=2,OR($I145="",$J145="")),"Jānorāda notikuma ilgums un ietekmēto ūdens lietotāju skaits","")))</f>
      </c>
      <c r="M145" s="47">
        <f t="shared" si="14"/>
      </c>
      <c r="N145" s="47">
        <f t="shared" si="15"/>
      </c>
      <c r="O145" s="46">
        <f t="shared" si="12"/>
      </c>
    </row>
    <row r="146" spans="1:15" ht="25.5" x14ac:dyDescent="0.25">
      <c r="A146" s="49">
        <f>CONCATENATE("Augsts",(SUM(COUNTIF('Pazemes sateces baseins'!$K$5:$K$27,"Augsts"),COUNTIF('Virszemes sateces baseins'!$K$5:$K$29,"Augsts"),COUNTIF('Pazemes iekārtas'!$K$6:$K$14,"Augsts"),COUNTIF('Virszemes iekārtas'!$K$6:$K$11,"Augsts"),COUNTIF($K$6:$K146,"Augsts"))))</f>
      </c>
      <c r="B146" s="49">
        <f>CONCATENATE("Ļoti augsts",(SUM(COUNTIF('Pazemes sateces baseins'!$K$5:$K$27,"Ļoti augsts"),COUNTIF('Virszemes sateces baseins'!$K$5:$K$29,"Ļoti augsts"),COUNTIF('Pazemes iekārtas'!$K$6:$K$14,"Ļoti augsts"),COUNTIF('Virszemes iekārtas'!$K$6:$K$11,"Ļoti augsts"),COUNTIF($K$6:$K146,"Ļoti augsts"))))</f>
      </c>
      <c r="C146" s="49">
        <f>IF($F146="Nē","A1Nē","")</f>
      </c>
      <c r="D146" s="104" t="s">
        <v>903</v>
      </c>
      <c r="E146" s="91" t="s">
        <v>864</v>
      </c>
      <c r="F146" s="44" t="inlineStr">
        <is>
          <t>Jā</t>
        </is>
      </c>
      <c r="G146" s="44"/>
      <c r="H146" s="44"/>
      <c r="I146" s="44"/>
      <c r="J146" s="44"/>
      <c r="K146" s="47">
        <f t="shared" si="16"/>
      </c>
      <c r="L146" s="46">
        <f>IF($F146&lt;&gt;"Nē","",IF(OR($G146="",$H146=""),"Norādīt notikuma iestāšanās iespējamību un seku smagumu",IF(AND($M146&gt;=2,OR($I146="",$J146="")),"Jānorāda notikuma ilgums un ietekmēto ūdens lietotāju skaits","")))</f>
      </c>
      <c r="M146" s="47">
        <f t="shared" si="14"/>
      </c>
      <c r="N146" s="47">
        <f t="shared" si="15"/>
      </c>
      <c r="O146" s="46">
        <f t="shared" si="12"/>
      </c>
    </row>
    <row r="147" spans="1:15" ht="25.5" x14ac:dyDescent="0.25">
      <c r="A147" s="49">
        <f>CONCATENATE("Augsts",(SUM(COUNTIF('Pazemes sateces baseins'!$K$5:$K$27,"Augsts"),COUNTIF('Virszemes sateces baseins'!$K$5:$K$29,"Augsts"),COUNTIF('Pazemes iekārtas'!$K$6:$K$14,"Augsts"),COUNTIF('Virszemes iekārtas'!$K$6:$K$11,"Augsts"),COUNTIF($K$6:$K147,"Augsts"))))</f>
      </c>
      <c r="B147" s="49">
        <f>CONCATENATE("Ļoti augsts",(SUM(COUNTIF('Pazemes sateces baseins'!$K$5:$K$27,"Ļoti augsts"),COUNTIF('Virszemes sateces baseins'!$K$5:$K$29,"Ļoti augsts"),COUNTIF('Pazemes iekārtas'!$K$6:$K$14,"Ļoti augsts"),COUNTIF('Virszemes iekārtas'!$K$6:$K$11,"Ļoti augsts"),COUNTIF($K$6:$K147,"Ļoti augsts"))))</f>
      </c>
      <c r="C147" s="49"/>
      <c r="D147" s="90" t="s">
        <v>904</v>
      </c>
      <c r="E147" s="91" t="s">
        <v>865</v>
      </c>
      <c r="F147" s="44" t="inlineStr">
        <is>
          <t>Jā</t>
        </is>
      </c>
      <c r="G147" s="44"/>
      <c r="H147" s="44"/>
      <c r="I147" s="44"/>
      <c r="J147" s="44"/>
      <c r="K147" s="47">
        <f t="shared" ref="K147:K150" si="17">IF(AND($N147=5,$M147=1),"Vidējs",IF(AND($N147=4,$M147=1),"Vidējs",IF(AND($N147=4,$M147=2),"Vidējs",IF(AND($N147=3,$M147=2),"Vidējs",IF(AND($N147=2,$M147=3),"Vidējs",IF(AND($N147=1,$M147=3),"Vidējs",IF(AND($N147=1,$M147=4),"Vidējs",IF(AND($N147=5,$M147=2),"Augsts",IF(AND($N147=4,$M147=3),"Augsts",IF(AND($N147=3,$M147=3),"Augsts",IF(AND($N147=3,$M147=4),"Augsts",IF(AND($N147=2,$M147=4),"Augsts",IF(AND($N147=1,$M147=5),"Augsts",IF(AND($N147=5,$M147=3),"Ļoti augsts",IF(AND($N147=5,$M147=4),"Ļoti augsts",IF(AND($N147=5,$M147=5),"Ļoti augsts",IF(AND($N147=4,$M147=4),"Ļoti augsts",IF(AND($N147=4,$M147=5),"Ļoti augsts",IF(AND($N147=3,$M147=5),"Ļoti augsts",IF(AND($N147=2,$M147=5),"Ļoti augsts",IF(AND($N147=3,$M147=1),"Zems",IF(AND($N147=2,$M147=1),"Zems",IF(AND($N147=2,$M147=2),"Zems",IF(AND($N147=1,$M147=1),"Zems",IF(AND($N147=1,$M147=2),"Zems",IF(F147="Nav zināms/jāapstiprina vēlāk","Ļoti augsts",""))))))))))))))))))))))))))</f>
      </c>
      <c r="L147" s="46">
        <f t="shared" si="11"/>
      </c>
      <c r="M147" s="47">
        <f t="shared" si="14"/>
      </c>
      <c r="N147" s="47">
        <f t="shared" si="15"/>
      </c>
      <c r="O147" s="46">
        <f t="shared" si="12"/>
      </c>
    </row>
    <row r="148" spans="1:15" ht="38.25" x14ac:dyDescent="0.25">
      <c r="A148" s="49">
        <f>CONCATENATE("Augsts",(SUM(COUNTIF('Pazemes sateces baseins'!$K$5:$K$27,"Augsts"),COUNTIF('Virszemes sateces baseins'!$K$5:$K$29,"Augsts"),COUNTIF('Pazemes iekārtas'!$K$6:$K$14,"Augsts"),COUNTIF('Virszemes iekārtas'!$K$6:$K$11,"Augsts"),COUNTIF($K$6:$K148,"Augsts"))))</f>
      </c>
      <c r="B148" s="49">
        <f>CONCATENATE("Ļoti augsts",(SUM(COUNTIF('Pazemes sateces baseins'!$K$5:$K$27,"Ļoti augsts"),COUNTIF('Virszemes sateces baseins'!$K$5:$K$29,"Ļoti augsts"),COUNTIF('Pazemes iekārtas'!$K$6:$K$14,"Ļoti augsts"),COUNTIF('Virszemes iekārtas'!$K$6:$K$11,"Ļoti augsts"),COUNTIF($K$6:$K148,"Ļoti augsts"))))</f>
      </c>
      <c r="C148" s="49"/>
      <c r="D148" s="90" t="s">
        <v>905</v>
      </c>
      <c r="E148" s="91" t="s">
        <v>866</v>
      </c>
      <c r="F148" s="44" t="inlineStr">
        <is>
          <t>Jā</t>
        </is>
      </c>
      <c r="G148" s="44"/>
      <c r="H148" s="44"/>
      <c r="I148" s="44"/>
      <c r="J148" s="44"/>
      <c r="K148" s="47">
        <f t="shared" si="17"/>
      </c>
      <c r="L148" s="46">
        <f t="shared" si="11"/>
      </c>
      <c r="M148" s="47">
        <f t="shared" si="14"/>
      </c>
      <c r="N148" s="47">
        <f t="shared" si="15"/>
      </c>
      <c r="O148" s="46">
        <f t="shared" si="12"/>
      </c>
    </row>
    <row r="149" spans="1:15" x14ac:dyDescent="0.25">
      <c r="A149" s="49">
        <f>CONCATENATE("Augsts",(SUM(COUNTIF('Pazemes sateces baseins'!$K$5:$K$27,"Augsts"),COUNTIF('Virszemes sateces baseins'!$K$5:$K$29,"Augsts"),COUNTIF('Pazemes iekārtas'!$K$6:$K$14,"Augsts"),COUNTIF('Virszemes iekārtas'!$K$6:$K$11,"Augsts"),COUNTIF($K$6:$K149,"Augsts"))))</f>
      </c>
      <c r="B149" s="49">
        <f>CONCATENATE("Ļoti augsts",(SUM(COUNTIF('Pazemes sateces baseins'!$K$5:$K$27,"Ļoti augsts"),COUNTIF('Virszemes sateces baseins'!$K$5:$K$29,"Ļoti augsts"),COUNTIF('Pazemes iekārtas'!$K$6:$K$14,"Ļoti augsts"),COUNTIF('Virszemes iekārtas'!$K$6:$K$11,"Ļoti augsts"),COUNTIF($K$6:$K149,"Ļoti augsts"))))</f>
      </c>
      <c r="C149" s="49"/>
      <c r="D149" s="90" t="s">
        <v>906</v>
      </c>
      <c r="E149" s="91" t="s">
        <v>867</v>
      </c>
      <c r="F149" s="44" t="inlineStr">
        <is>
          <t>Jā</t>
        </is>
      </c>
      <c r="G149" s="44"/>
      <c r="H149" s="44"/>
      <c r="I149" s="44"/>
      <c r="J149" s="44"/>
      <c r="K149" s="47">
        <f t="shared" si="17"/>
      </c>
      <c r="L149" s="46">
        <f t="shared" si="11"/>
      </c>
      <c r="M149" s="47">
        <f t="shared" si="14"/>
      </c>
      <c r="N149" s="47">
        <f t="shared" si="15"/>
      </c>
      <c r="O149" s="46">
        <f t="shared" si="12"/>
      </c>
    </row>
    <row r="150" spans="1:15" x14ac:dyDescent="0.25">
      <c r="A150" s="49">
        <f>CONCATENATE("Augsts",(SUM(COUNTIF('Pazemes sateces baseins'!$K$5:$K$27,"Augsts"),COUNTIF('Virszemes sateces baseins'!$K$5:$K$29,"Augsts"),COUNTIF('Pazemes iekārtas'!$K$6:$K$14,"Augsts"),COUNTIF('Virszemes iekārtas'!$K$6:$K$11,"Augsts"),COUNTIF($K$6:$K150,"Augsts"))))</f>
      </c>
      <c r="B150" s="49">
        <f>CONCATENATE("Ļoti augsts",(SUM(COUNTIF('Pazemes sateces baseins'!$K$5:$K$27,"Ļoti augsts"),COUNTIF('Virszemes sateces baseins'!$K$5:$K$29,"Ļoti augsts"),COUNTIF('Pazemes iekārtas'!$K$6:$K$14,"Ļoti augsts"),COUNTIF('Virszemes iekārtas'!$K$6:$K$11,"Ļoti augsts"),COUNTIF($K$6:$K150,"Ļoti augsts"))))</f>
      </c>
      <c r="C150" s="49"/>
      <c r="D150" s="90" t="s">
        <v>907</v>
      </c>
      <c r="E150" s="93" t="s">
        <v>868</v>
      </c>
      <c r="F150" s="44" t="inlineStr">
        <is>
          <t>Jā</t>
        </is>
      </c>
      <c r="G150" s="44"/>
      <c r="H150" s="44"/>
      <c r="I150" s="44"/>
      <c r="J150" s="44"/>
      <c r="K150" s="47">
        <f t="shared" si="17"/>
      </c>
      <c r="L150" s="46">
        <f t="shared" si="11"/>
      </c>
      <c r="M150" s="47">
        <f t="shared" si="14"/>
      </c>
      <c r="N150" s="47">
        <f t="shared" si="15"/>
      </c>
      <c r="O150" s="46">
        <f t="shared" si="12"/>
      </c>
    </row>
    <row r="151" spans="1:15" ht="38.25" x14ac:dyDescent="0.25">
      <c r="A151" s="49">
        <f>CONCATENATE("Augsts",(SUM(COUNTIF('Pazemes sateces baseins'!$K$5:$K$27,"Augsts"),COUNTIF('Virszemes sateces baseins'!$K$5:$K$29,"Augsts"),COUNTIF('Pazemes iekārtas'!$K$6:$K$14,"Augsts"),COUNTIF('Virszemes iekārtas'!$K$6:$K$11,"Augsts"),COUNTIF($K$6:$K151,"Augsts"))))</f>
      </c>
      <c r="B151" s="49">
        <f>CONCATENATE("Ļoti augsts",(SUM(COUNTIF('Pazemes sateces baseins'!$K$5:$K$27,"Ļoti augsts"),COUNTIF('Virszemes sateces baseins'!$K$5:$K$29,"Ļoti augsts"),COUNTIF('Pazemes iekārtas'!$K$6:$K$14,"Ļoti augsts"),COUNTIF('Virszemes iekārtas'!$K$6:$K$11,"Ļoti augsts"),COUNTIF($K$6:$K151,"Ļoti augsts"))))</f>
      </c>
      <c r="C151" s="49"/>
      <c r="D151" s="90" t="s">
        <v>908</v>
      </c>
      <c r="E151" s="93" t="s">
        <v>1031</v>
      </c>
      <c r="F151" s="44" t="inlineStr">
        <is>
          <t>Jā</t>
        </is>
      </c>
      <c r="G151" s="44"/>
      <c r="H151" s="44"/>
      <c r="I151" s="44"/>
      <c r="J151" s="44"/>
      <c r="K151" s="47">
        <f t="shared" si="13"/>
      </c>
      <c r="L151" s="46">
        <f t="shared" si="11"/>
      </c>
      <c r="M151" s="47">
        <f t="shared" si="14"/>
      </c>
      <c r="N151" s="47">
        <f t="shared" si="15"/>
      </c>
      <c r="O151" s="46">
        <f t="shared" si="12"/>
      </c>
    </row>
    <row r="152" spans="1:15" ht="25.5" x14ac:dyDescent="0.25">
      <c r="A152" s="49">
        <f>CONCATENATE("Augsts",(SUM(COUNTIF('Pazemes sateces baseins'!$K$5:$K$27,"Augsts"),COUNTIF('Virszemes sateces baseins'!$K$5:$K$29,"Augsts"),COUNTIF('Pazemes iekārtas'!$K$6:$K$14,"Augsts"),COUNTIF('Virszemes iekārtas'!$K$6:$K$11,"Augsts"),COUNTIF($K$6:$K152,"Augsts"))))</f>
      </c>
      <c r="B152" s="49">
        <f>CONCATENATE("Ļoti augsts",(SUM(COUNTIF('Pazemes sateces baseins'!$K$5:$K$27,"Ļoti augsts"),COUNTIF('Virszemes sateces baseins'!$K$5:$K$29,"Ļoti augsts"),COUNTIF('Pazemes iekārtas'!$K$6:$K$14,"Ļoti augsts"),COUNTIF('Virszemes iekārtas'!$K$6:$K$11,"Ļoti augsts"),COUNTIF($K$6:$K152,"Ļoti augsts"))))</f>
      </c>
      <c r="C152" s="49">
        <f>IF($F152="Nē","A1Nē","")</f>
      </c>
      <c r="D152" s="90" t="s">
        <v>909</v>
      </c>
      <c r="E152" s="93" t="s">
        <v>869</v>
      </c>
      <c r="F152" s="44" t="inlineStr">
        <is>
          <t>Nē</t>
        </is>
      </c>
      <c r="G152" s="44" t="inlineStr">
        <is>
          <t>Vidējs</t>
        </is>
      </c>
      <c r="H152" s="44" t="inlineStr">
        <is>
          <t>Liela ietekme uz regulējošām prasībām</t>
        </is>
      </c>
      <c r="I152" s="44" t="inlineStr">
        <is>
          <t>0-6 stundas</t>
        </is>
      </c>
      <c r="J152" s="44" t="inlineStr">
        <is>
          <t>no 1-10</t>
        </is>
      </c>
      <c r="K152" s="47">
        <f>IF(AND($N152=5,$M152=1),"Vidējs",IF(AND($N152=4,$M152=1),"Vidējs",IF(AND($N152=4,$M152=2),"Vidējs",IF(AND($N152=3,$M152=2),"Vidējs",IF(AND($N152=2,$M152=3),"Vidējs",IF(AND($N152=1,$M152=3),"Vidējs",IF(AND($N152=1,$M152=4),"Vidējs",IF(AND($N152=5,$M152=2),"Augsts",IF(AND($N152=4,$M152=3),"Augsts",IF(AND($N152=3,$M152=3),"Augsts",IF(AND($N152=3,$M152=4),"Augsts",IF(AND($N152=2,$M152=4),"Augsts",IF(AND($N152=1,$M152=5),"Augsts",IF(AND($N152=5,$M152=3),"Ļoti augsts",IF(AND($N152=5,$M152=4),"Ļoti augsts",IF(AND($N152=5,$M152=5),"Ļoti augsts",IF(AND($N152=4,$M152=4),"Ļoti augsts",IF(AND($N152=4,$M152=5),"Ļoti augsts",IF(AND($N152=3,$M152=5),"Ļoti augsts",IF(AND($N152=2,$M152=5),"Ļoti augsts",IF(AND($N152=3,$M152=1),"Zems",IF(AND($N152=2,$M152=1),"Zems",IF(AND($N152=2,$M152=2),"Zems",IF(AND($N152=1,$M152=1),"Zems",IF(AND($N152=1,$M152=2),"Zems",IF(F152="Nav zināms/jāapstiprina vēlāk","Ļoti augsts",IF(F152="Nē","Ļoti augsts","")))))))))))))))))))))))))))</f>
      </c>
      <c r="L152" s="46">
        <f>IF($F152&lt;&gt;"Nē","",IF(OR($G152="",$H152=""),"Norādīt notikuma iestāšanās iespējamību un seku smagumu",IF(AND($M152&gt;=2,OR($I152="",$J152="")),"Jānorāda notikuma ilgums un ietekmēto ūdens lietotāju skaits","")))</f>
      </c>
      <c r="M152" s="47">
        <f t="shared" si="14"/>
      </c>
      <c r="N152" s="47">
        <f t="shared" si="15"/>
      </c>
      <c r="O152" s="46">
        <f t="shared" si="12"/>
      </c>
    </row>
    <row r="153" spans="1:15" ht="25.5" x14ac:dyDescent="0.25">
      <c r="A153" s="49">
        <f>CONCATENATE("Augsts",(SUM(COUNTIF('Pazemes sateces baseins'!$K$5:$K$27,"Augsts"),COUNTIF('Virszemes sateces baseins'!$K$5:$K$29,"Augsts"),COUNTIF('Pazemes iekārtas'!$K$6:$K$14,"Augsts"),COUNTIF('Virszemes iekārtas'!$K$6:$K$11,"Augsts"),COUNTIF($K$6:$K153,"Augsts"))))</f>
      </c>
      <c r="B153" s="49">
        <f>CONCATENATE("Ļoti augsts",(SUM(COUNTIF('Pazemes sateces baseins'!$K$5:$K$27,"Ļoti augsts"),COUNTIF('Virszemes sateces baseins'!$K$5:$K$29,"Ļoti augsts"),COUNTIF('Pazemes iekārtas'!$K$6:$K$14,"Ļoti augsts"),COUNTIF('Virszemes iekārtas'!$K$6:$K$11,"Ļoti augsts"),COUNTIF($K$6:$K153,"Ļoti augsts"))))</f>
      </c>
      <c r="C153" s="49"/>
      <c r="D153" s="90" t="s">
        <v>910</v>
      </c>
      <c r="E153" s="93" t="s">
        <v>870</v>
      </c>
      <c r="F153" s="44" t="inlineStr">
        <is>
          <t>Jā</t>
        </is>
      </c>
      <c r="G153" s="44"/>
      <c r="H153" s="44"/>
      <c r="I153" s="44"/>
      <c r="J153" s="44"/>
      <c r="K153" s="47">
        <f t="shared" si="13"/>
      </c>
      <c r="L153" s="46">
        <f t="shared" si="11"/>
      </c>
      <c r="M153" s="47">
        <f t="shared" si="14"/>
      </c>
      <c r="N153" s="47">
        <f t="shared" si="15"/>
      </c>
      <c r="O153" s="46">
        <f t="shared" si="12"/>
      </c>
    </row>
    <row r="154" spans="1:15" ht="25.5" x14ac:dyDescent="0.25">
      <c r="A154" s="49">
        <f>CONCATENATE("Augsts",(SUM(COUNTIF('Pazemes sateces baseins'!$K$5:$K$27,"Augsts"),COUNTIF('Virszemes sateces baseins'!$K$5:$K$29,"Augsts"),COUNTIF('Pazemes iekārtas'!$K$6:$K$14,"Augsts"),COUNTIF('Virszemes iekārtas'!$K$6:$K$11,"Augsts"),COUNTIF($K$6:$K154,"Augsts"))))</f>
      </c>
      <c r="B154" s="49">
        <f>CONCATENATE("Ļoti augsts",(SUM(COUNTIF('Pazemes sateces baseins'!$K$5:$K$27,"Ļoti augsts"),COUNTIF('Virszemes sateces baseins'!$K$5:$K$29,"Ļoti augsts"),COUNTIF('Pazemes iekārtas'!$K$6:$K$14,"Ļoti augsts"),COUNTIF('Virszemes iekārtas'!$K$6:$K$11,"Ļoti augsts"),COUNTIF($K$6:$K154,"Ļoti augsts"))))</f>
      </c>
      <c r="C154" s="49"/>
      <c r="D154" s="90" t="s">
        <v>911</v>
      </c>
      <c r="E154" s="93" t="s">
        <v>1032</v>
      </c>
      <c r="F154" s="44" t="inlineStr">
        <is>
          <t>Jā</t>
        </is>
      </c>
      <c r="G154" s="44"/>
      <c r="H154" s="44"/>
      <c r="I154" s="44"/>
      <c r="J154" s="44"/>
      <c r="K154" s="47">
        <f t="shared" si="13"/>
      </c>
      <c r="L154" s="46">
        <f t="shared" si="11"/>
      </c>
      <c r="M154" s="47">
        <f t="shared" si="14"/>
      </c>
      <c r="N154" s="47">
        <f t="shared" si="15"/>
      </c>
      <c r="O154" s="46">
        <f t="shared" si="12"/>
      </c>
    </row>
    <row r="155" spans="1:15" ht="25.5" x14ac:dyDescent="0.25">
      <c r="A155" s="49">
        <f>CONCATENATE("Augsts",(SUM(COUNTIF('Pazemes sateces baseins'!$K$5:$K$27,"Augsts"),COUNTIF('Virszemes sateces baseins'!$K$5:$K$29,"Augsts"),COUNTIF('Pazemes iekārtas'!$K$6:$K$14,"Augsts"),COUNTIF('Virszemes iekārtas'!$K$6:$K$11,"Augsts"),COUNTIF($K$6:$K155,"Augsts"))))</f>
      </c>
      <c r="B155" s="49">
        <f>CONCATENATE("Ļoti augsts",(SUM(COUNTIF('Pazemes sateces baseins'!$K$5:$K$27,"Ļoti augsts"),COUNTIF('Virszemes sateces baseins'!$K$5:$K$29,"Ļoti augsts"),COUNTIF('Pazemes iekārtas'!$K$6:$K$14,"Ļoti augsts"),COUNTIF('Virszemes iekārtas'!$K$6:$K$11,"Ļoti augsts"),COUNTIF($K$6:$K155,"Ļoti augsts"))))</f>
      </c>
      <c r="C155" s="49"/>
      <c r="D155" s="90" t="s">
        <v>912</v>
      </c>
      <c r="E155" s="91" t="s">
        <v>871</v>
      </c>
      <c r="F155" s="44" t="inlineStr">
        <is>
          <t>Jā</t>
        </is>
      </c>
      <c r="G155" s="44"/>
      <c r="H155" s="44"/>
      <c r="I155" s="44"/>
      <c r="J155" s="44"/>
      <c r="K155" s="47">
        <f t="shared" si="13"/>
      </c>
      <c r="L155" s="46">
        <f t="shared" si="11"/>
      </c>
      <c r="M155" s="47">
        <f t="shared" si="14"/>
      </c>
      <c r="N155" s="47">
        <f t="shared" si="15"/>
      </c>
      <c r="O155" s="46">
        <f t="shared" si="12"/>
      </c>
    </row>
    <row r="156" spans="1:15" ht="38.25" x14ac:dyDescent="0.25">
      <c r="A156" s="49">
        <f>CONCATENATE("Augsts",(SUM(COUNTIF('Pazemes sateces baseins'!$K$5:$K$27,"Augsts"),COUNTIF('Virszemes sateces baseins'!$K$5:$K$29,"Augsts"),COUNTIF('Pazemes iekārtas'!$K$6:$K$14,"Augsts"),COUNTIF('Virszemes iekārtas'!$K$6:$K$11,"Augsts"),COUNTIF($K$6:$K156,"Augsts"))))</f>
      </c>
      <c r="B156" s="49">
        <f>CONCATENATE("Ļoti augsts",(SUM(COUNTIF('Pazemes sateces baseins'!$K$5:$K$27,"Ļoti augsts"),COUNTIF('Virszemes sateces baseins'!$K$5:$K$29,"Ļoti augsts"),COUNTIF('Pazemes iekārtas'!$K$6:$K$14,"Ļoti augsts"),COUNTIF('Virszemes iekārtas'!$K$6:$K$11,"Ļoti augsts"),COUNTIF($K$6:$K156,"Ļoti augsts"))))</f>
      </c>
      <c r="C156" s="49"/>
      <c r="D156" s="90" t="s">
        <v>913</v>
      </c>
      <c r="E156" s="91" t="s">
        <v>872</v>
      </c>
      <c r="F156" s="44" t="inlineStr">
        <is>
          <t>Jā</t>
        </is>
      </c>
      <c r="G156" s="44"/>
      <c r="H156" s="44"/>
      <c r="I156" s="44"/>
      <c r="J156" s="44"/>
      <c r="K156" s="47">
        <f t="shared" si="13"/>
      </c>
      <c r="L156" s="46">
        <f t="shared" si="11"/>
      </c>
      <c r="M156" s="47">
        <f t="shared" si="14"/>
      </c>
      <c r="N156" s="47">
        <f t="shared" si="15"/>
      </c>
      <c r="O156" s="46">
        <f t="shared" si="12"/>
      </c>
    </row>
    <row r="157" spans="1:15" ht="25.5" x14ac:dyDescent="0.25">
      <c r="A157" s="49">
        <f>CONCATENATE("Augsts",(SUM(COUNTIF('Pazemes sateces baseins'!$K$5:$K$27,"Augsts"),COUNTIF('Virszemes sateces baseins'!$K$5:$K$29,"Augsts"),COUNTIF('Pazemes iekārtas'!$K$6:$K$14,"Augsts"),COUNTIF('Virszemes iekārtas'!$K$6:$K$11,"Augsts"),COUNTIF($K$6:$K157,"Augsts"))))</f>
      </c>
      <c r="B157" s="49">
        <f>CONCATENATE("Ļoti augsts",(SUM(COUNTIF('Pazemes sateces baseins'!$K$5:$K$27,"Ļoti augsts"),COUNTIF('Virszemes sateces baseins'!$K$5:$K$29,"Ļoti augsts"),COUNTIF('Pazemes iekārtas'!$K$6:$K$14,"Ļoti augsts"),COUNTIF('Virszemes iekārtas'!$K$6:$K$11,"Ļoti augsts"),COUNTIF($K$6:$K157,"Ļoti augsts"))))</f>
      </c>
      <c r="C157" s="49"/>
      <c r="D157" s="104" t="s">
        <v>914</v>
      </c>
      <c r="E157" s="91" t="s">
        <v>873</v>
      </c>
      <c r="F157" s="44" t="inlineStr">
        <is>
          <t>Jā</t>
        </is>
      </c>
      <c r="G157" s="44"/>
      <c r="H157" s="44"/>
      <c r="I157" s="44"/>
      <c r="J157" s="44"/>
      <c r="K157" s="47">
        <f t="shared" si="13"/>
      </c>
      <c r="L157" s="46">
        <f t="shared" si="11"/>
      </c>
      <c r="M157" s="47">
        <f t="shared" si="14"/>
      </c>
      <c r="N157" s="47">
        <f t="shared" si="15"/>
      </c>
      <c r="O157" s="46">
        <f t="shared" si="12"/>
      </c>
    </row>
    <row r="158" spans="1:15" ht="25.5" x14ac:dyDescent="0.25">
      <c r="A158" s="49">
        <f>CONCATENATE("Augsts",(SUM(COUNTIF('Pazemes sateces baseins'!$K$5:$K$27,"Augsts"),COUNTIF('Virszemes sateces baseins'!$K$5:$K$29,"Augsts"),COUNTIF('Pazemes iekārtas'!$K$6:$K$14,"Augsts"),COUNTIF('Virszemes iekārtas'!$K$6:$K$11,"Augsts"),COUNTIF($K$6:$K158,"Augsts"))))</f>
      </c>
      <c r="B158" s="49">
        <f>CONCATENATE("Ļoti augsts",(SUM(COUNTIF('Pazemes sateces baseins'!$K$5:$K$27,"Ļoti augsts"),COUNTIF('Virszemes sateces baseins'!$K$5:$K$29,"Ļoti augsts"),COUNTIF('Pazemes iekārtas'!$K$6:$K$14,"Ļoti augsts"),COUNTIF('Virszemes iekārtas'!$K$6:$K$11,"Ļoti augsts"),COUNTIF($K$6:$K158,"Ļoti augsts"))))</f>
      </c>
      <c r="C158" s="49"/>
      <c r="D158" s="90" t="s">
        <v>915</v>
      </c>
      <c r="E158" s="91" t="s">
        <v>874</v>
      </c>
      <c r="F158" s="44" t="inlineStr">
        <is>
          <t>Jā</t>
        </is>
      </c>
      <c r="G158" s="44"/>
      <c r="H158" s="44"/>
      <c r="I158" s="44"/>
      <c r="J158" s="44"/>
      <c r="K158" s="47">
        <f t="shared" si="13"/>
      </c>
      <c r="L158" s="46">
        <f t="shared" si="11"/>
      </c>
      <c r="M158" s="47">
        <f t="shared" si="14"/>
      </c>
      <c r="N158" s="47">
        <f t="shared" si="15"/>
      </c>
      <c r="O158" s="46">
        <f t="shared" si="12"/>
      </c>
    </row>
    <row r="159" spans="1:15" ht="25.5" x14ac:dyDescent="0.25">
      <c r="A159" s="49">
        <f>CONCATENATE("Augsts",(SUM(COUNTIF('Pazemes sateces baseins'!$K$5:$K$27,"Augsts"),COUNTIF('Virszemes sateces baseins'!$K$5:$K$29,"Augsts"),COUNTIF('Pazemes iekārtas'!$K$6:$K$14,"Augsts"),COUNTIF('Virszemes iekārtas'!$K$6:$K$11,"Augsts"),COUNTIF($K$6:$K159,"Augsts"))))</f>
      </c>
      <c r="B159" s="49">
        <f>CONCATENATE("Ļoti augsts",(SUM(COUNTIF('Pazemes sateces baseins'!$K$5:$K$27,"Ļoti augsts"),COUNTIF('Virszemes sateces baseins'!$K$5:$K$29,"Ļoti augsts"),COUNTIF('Pazemes iekārtas'!$K$6:$K$14,"Ļoti augsts"),COUNTIF('Virszemes iekārtas'!$K$6:$K$11,"Ļoti augsts"),COUNTIF($K$6:$K159,"Ļoti augsts"))))</f>
      </c>
      <c r="C159" s="49"/>
      <c r="D159" s="90" t="s">
        <v>916</v>
      </c>
      <c r="E159" s="91" t="s">
        <v>875</v>
      </c>
      <c r="F159" s="44" t="inlineStr">
        <is>
          <t>Jā</t>
        </is>
      </c>
      <c r="G159" s="44"/>
      <c r="H159" s="44"/>
      <c r="I159" s="44"/>
      <c r="J159" s="44"/>
      <c r="K159" s="47">
        <f t="shared" si="13"/>
      </c>
      <c r="L159" s="46">
        <f t="shared" si="11"/>
      </c>
      <c r="M159" s="47">
        <f t="shared" si="14"/>
      </c>
      <c r="N159" s="47">
        <f t="shared" si="15"/>
      </c>
      <c r="O159" s="46">
        <f t="shared" si="12"/>
      </c>
    </row>
    <row r="160" spans="1:15" ht="51" x14ac:dyDescent="0.25">
      <c r="A160" s="49">
        <f>CONCATENATE("Augsts",(SUM(COUNTIF('Pazemes sateces baseins'!$K$5:$K$27,"Augsts"),COUNTIF('Virszemes sateces baseins'!$K$5:$K$29,"Augsts"),COUNTIF('Pazemes iekārtas'!$K$6:$K$14,"Augsts"),COUNTIF('Virszemes iekārtas'!$K$6:$K$11,"Augsts"),COUNTIF($K$6:$K160,"Augsts"))))</f>
      </c>
      <c r="B160" s="49">
        <f>CONCATENATE("Ļoti augsts",(SUM(COUNTIF('Pazemes sateces baseins'!$K$5:$K$27,"Ļoti augsts"),COUNTIF('Virszemes sateces baseins'!$K$5:$K$29,"Ļoti augsts"),COUNTIF('Pazemes iekārtas'!$K$6:$K$14,"Ļoti augsts"),COUNTIF('Virszemes iekārtas'!$K$6:$K$11,"Ļoti augsts"),COUNTIF($K$6:$K160,"Ļoti augsts"))))</f>
      </c>
      <c r="C160" s="49"/>
      <c r="D160" s="90" t="s">
        <v>917</v>
      </c>
      <c r="E160" s="91" t="s">
        <v>876</v>
      </c>
      <c r="F160" s="44" t="inlineStr">
        <is>
          <t>Jā</t>
        </is>
      </c>
      <c r="G160" s="44"/>
      <c r="H160" s="44"/>
      <c r="I160" s="44"/>
      <c r="J160" s="44"/>
      <c r="K160" s="47">
        <f t="shared" si="13"/>
      </c>
      <c r="L160" s="46">
        <f t="shared" si="11"/>
      </c>
      <c r="M160" s="47">
        <f t="shared" si="14"/>
      </c>
      <c r="N160" s="47">
        <f t="shared" si="15"/>
      </c>
      <c r="O160" s="46">
        <f t="shared" si="12"/>
      </c>
    </row>
    <row r="161" spans="1:15" x14ac:dyDescent="0.25">
      <c r="A161" s="49">
        <f>CONCATENATE("Augsts",(SUM(COUNTIF('Pazemes sateces baseins'!$K$5:$K$27,"Augsts"),COUNTIF('Virszemes sateces baseins'!$K$5:$K$29,"Augsts"),COUNTIF('Pazemes iekārtas'!$K$6:$K$14,"Augsts"),COUNTIF('Virszemes iekārtas'!$K$6:$K$11,"Augsts"),COUNTIF($K$6:$K161,"Augsts"))))</f>
      </c>
      <c r="B161" s="49">
        <f>CONCATENATE("Ļoti augsts",(SUM(COUNTIF('Pazemes sateces baseins'!$K$5:$K$27,"Ļoti augsts"),COUNTIF('Virszemes sateces baseins'!$K$5:$K$29,"Ļoti augsts"),COUNTIF('Pazemes iekārtas'!$K$6:$K$14,"Ļoti augsts"),COUNTIF('Virszemes iekārtas'!$K$6:$K$11,"Ļoti augsts"),COUNTIF($K$6:$K161,"Ļoti augsts"))))</f>
      </c>
      <c r="C161" s="49"/>
      <c r="D161" s="90" t="s">
        <v>918</v>
      </c>
      <c r="E161" s="93" t="s">
        <v>877</v>
      </c>
      <c r="F161" s="44" t="inlineStr">
        <is>
          <t>Nē</t>
        </is>
      </c>
      <c r="G161" s="44"/>
      <c r="H161" s="44"/>
      <c r="I161" s="44"/>
      <c r="J161" s="44"/>
      <c r="K161" s="47">
        <f>IF(AND($N161=5,$M161=1),"Vidējs",IF(AND($N161=4,$M161=1),"Vidējs",IF(AND($N161=4,$M161=2),"Vidējs",IF(AND($N161=3,$M161=2),"Vidējs",IF(AND($N161=2,$M161=3),"Vidējs",IF(AND($N161=1,$M161=3),"Vidējs",IF(AND($N161=1,$M161=4),"Vidējs",IF(AND($N161=5,$M161=2),"Augsts",IF(AND($N161=4,$M161=3),"Augsts",IF(AND($N161=3,$M161=3),"Augsts",IF(AND($N161=3,$M161=4),"Augsts",IF(AND($N161=2,$M161=4),"Augsts",IF(AND($N161=1,$M161=5),"Augsts",IF(AND($N161=5,$M161=3),"Ļoti augsts",IF(AND($N161=5,$M161=4),"Ļoti augsts",IF(AND($N161=5,$M161=5),"Ļoti augsts",IF(AND($N161=4,$M161=4),"Ļoti augsts",IF(AND($N161=4,$M161=5),"Ļoti augsts",IF(AND($N161=3,$M161=5),"Ļoti augsts",IF(AND($N161=2,$M161=5),"Ļoti augsts",IF(AND($N161=3,$M161=1),"Zems",IF(AND($N161=2,$M161=1),"Zems",IF(AND($N161=2,$M161=2),"Zems",IF(AND($N161=1,$M161=1),"Zems",IF(AND($N161=1,$M161=2),"Zems",IF(F161="Nav zināms/jāapstiprina vēlāk","Ļoti augsts",IF(F161="Jā","Ļoti augsts","")))))))))))))))))))))))))))</f>
      </c>
      <c r="L161" s="46">
        <f>IF($F161&lt;&gt;"Jā","",IF(OR($G161="",$H161=""),"Norādīt notikuma iestāšanās iespējamību un seku smagumu",IF(AND($M161&gt;=2,OR($I161="",$J161="")),"Jānorāda notikuma ilgums un ietekmēto ūdens lietotāju skaits","")))</f>
      </c>
      <c r="M161" s="47">
        <f t="shared" si="14"/>
      </c>
      <c r="N161" s="47">
        <f t="shared" si="15"/>
      </c>
      <c r="O161" s="46">
        <f t="shared" si="12"/>
      </c>
    </row>
    <row r="162" spans="1:15" ht="25.5" x14ac:dyDescent="0.25">
      <c r="A162" s="49">
        <f>CONCATENATE("Augsts",(SUM(COUNTIF('Pazemes sateces baseins'!$K$5:$K$27,"Augsts"),COUNTIF('Virszemes sateces baseins'!$K$5:$K$29,"Augsts"),COUNTIF('Pazemes iekārtas'!$K$6:$K$14,"Augsts"),COUNTIF('Virszemes iekārtas'!$K$6:$K$11,"Augsts"),COUNTIF($K$6:$K162,"Augsts"))))</f>
      </c>
      <c r="B162" s="49">
        <f>CONCATENATE("Ļoti augsts",(SUM(COUNTIF('Pazemes sateces baseins'!$K$5:$K$27,"Ļoti augsts"),COUNTIF('Virszemes sateces baseins'!$K$5:$K$29,"Ļoti augsts"),COUNTIF('Pazemes iekārtas'!$K$6:$K$14,"Ļoti augsts"),COUNTIF('Virszemes iekārtas'!$K$6:$K$11,"Ļoti augsts"),COUNTIF($K$6:$K162,"Ļoti augsts"))))</f>
      </c>
      <c r="C162" s="49">
        <f>IF($F162="Nē","A1Nē","")</f>
      </c>
      <c r="D162" s="90" t="s">
        <v>919</v>
      </c>
      <c r="E162" s="93" t="s">
        <v>1033</v>
      </c>
      <c r="F162" s="44" t="inlineStr">
        <is>
          <t>Jā</t>
        </is>
      </c>
      <c r="G162" s="44"/>
      <c r="H162" s="44"/>
      <c r="I162" s="44"/>
      <c r="J162" s="44"/>
      <c r="K162" s="47">
        <f>IF(AND($N162=5,$M162=1),"Vidējs",IF(AND($N162=4,$M162=1),"Vidējs",IF(AND($N162=4,$M162=2),"Vidējs",IF(AND($N162=3,$M162=2),"Vidējs",IF(AND($N162=2,$M162=3),"Vidējs",IF(AND($N162=1,$M162=3),"Vidējs",IF(AND($N162=1,$M162=4),"Vidējs",IF(AND($N162=5,$M162=2),"Augsts",IF(AND($N162=4,$M162=3),"Augsts",IF(AND($N162=3,$M162=3),"Augsts",IF(AND($N162=3,$M162=4),"Augsts",IF(AND($N162=2,$M162=4),"Augsts",IF(AND($N162=1,$M162=5),"Augsts",IF(AND($N162=5,$M162=3),"Ļoti augsts",IF(AND($N162=5,$M162=4),"Ļoti augsts",IF(AND($N162=5,$M162=5),"Ļoti augsts",IF(AND($N162=4,$M162=4),"Ļoti augsts",IF(AND($N162=4,$M162=5),"Ļoti augsts",IF(AND($N162=3,$M162=5),"Ļoti augsts",IF(AND($N162=2,$M162=5),"Ļoti augsts",IF(AND($N162=3,$M162=1),"Zems",IF(AND($N162=2,$M162=1),"Zems",IF(AND($N162=2,$M162=2),"Zems",IF(AND($N162=1,$M162=1),"Zems",IF(AND($N162=1,$M162=2),"Zems",IF(F162="Nav zināms/jāapstiprina vēlāk","Ļoti augsts",IF(F162="Nē","Ļoti augsts","")))))))))))))))))))))))))))</f>
      </c>
      <c r="L162" s="46">
        <f>IF($F162&lt;&gt;"Nē","",IF(OR($G162="",$H162=""),"Norādīt notikuma iestāšanās iespējamību un seku smagumu",IF(AND($M162&gt;=2,OR($I162="",$J162="")),"Jānorāda notikuma ilgums un ietekmēto ūdens lietotāju skaits","")))</f>
      </c>
      <c r="M162" s="47">
        <f t="shared" si="14"/>
      </c>
      <c r="N162" s="47">
        <f t="shared" si="15"/>
      </c>
      <c r="O162" s="46">
        <f t="shared" si="12"/>
      </c>
    </row>
    <row r="163" spans="1:15" ht="25.5" x14ac:dyDescent="0.25">
      <c r="A163" s="49">
        <f>CONCATENATE("Augsts",(SUM(COUNTIF('Pazemes sateces baseins'!$K$5:$K$27,"Augsts"),COUNTIF('Virszemes sateces baseins'!$K$5:$K$29,"Augsts"),COUNTIF('Pazemes iekārtas'!$K$6:$K$14,"Augsts"),COUNTIF('Virszemes iekārtas'!$K$6:$K$11,"Augsts"),COUNTIF($K$6:$K163,"Augsts"))))</f>
      </c>
      <c r="B163" s="49">
        <f>CONCATENATE("Ļoti augsts",(SUM(COUNTIF('Pazemes sateces baseins'!$K$5:$K$27,"Ļoti augsts"),COUNTIF('Virszemes sateces baseins'!$K$5:$K$29,"Ļoti augsts"),COUNTIF('Pazemes iekārtas'!$K$6:$K$14,"Ļoti augsts"),COUNTIF('Virszemes iekārtas'!$K$6:$K$11,"Ļoti augsts"),COUNTIF($K$6:$K163,"Ļoti augsts"))))</f>
      </c>
      <c r="C163" s="49"/>
      <c r="D163" s="90" t="s">
        <v>920</v>
      </c>
      <c r="E163" s="93" t="s">
        <v>878</v>
      </c>
      <c r="F163" s="44" t="inlineStr">
        <is>
          <t>Jā</t>
        </is>
      </c>
      <c r="G163" s="44"/>
      <c r="H163" s="44"/>
      <c r="I163" s="44"/>
      <c r="J163" s="44"/>
      <c r="K163" s="47">
        <f t="shared" si="13"/>
      </c>
      <c r="L163" s="46">
        <f t="shared" si="11"/>
      </c>
      <c r="M163" s="47">
        <f t="shared" si="14"/>
      </c>
      <c r="N163" s="47">
        <f t="shared" si="15"/>
      </c>
      <c r="O163" s="46">
        <f t="shared" si="12"/>
      </c>
    </row>
    <row r="164" spans="1:15" ht="25.5" x14ac:dyDescent="0.25">
      <c r="A164" s="49">
        <f>CONCATENATE("Augsts",(SUM(COUNTIF('Pazemes sateces baseins'!$K$5:$K$27,"Augsts"),COUNTIF('Virszemes sateces baseins'!$K$5:$K$29,"Augsts"),COUNTIF('Pazemes iekārtas'!$K$6:$K$14,"Augsts"),COUNTIF('Virszemes iekārtas'!$K$6:$K$11,"Augsts"),COUNTIF($K$6:$K164,"Augsts"))))</f>
      </c>
      <c r="B164" s="49">
        <f>CONCATENATE("Ļoti augsts",(SUM(COUNTIF('Pazemes sateces baseins'!$K$5:$K$27,"Ļoti augsts"),COUNTIF('Virszemes sateces baseins'!$K$5:$K$29,"Ļoti augsts"),COUNTIF('Pazemes iekārtas'!$K$6:$K$14,"Ļoti augsts"),COUNTIF('Virszemes iekārtas'!$K$6:$K$11,"Ļoti augsts"),COUNTIF($K$6:$K164,"Ļoti augsts"))))</f>
      </c>
      <c r="C164" s="49">
        <f>IF($F164="Nē","A1Nē","")</f>
      </c>
      <c r="D164" s="90" t="s">
        <v>921</v>
      </c>
      <c r="E164" s="93" t="s">
        <v>879</v>
      </c>
      <c r="F164" s="44" t="inlineStr">
        <is>
          <t>Nē</t>
        </is>
      </c>
      <c r="G164" s="44"/>
      <c r="H164" s="44"/>
      <c r="I164" s="44"/>
      <c r="J164" s="44"/>
      <c r="K164" s="47">
        <f>IF(AND($N164=5,$M164=1),"Vidējs",IF(AND($N164=4,$M164=1),"Vidējs",IF(AND($N164=4,$M164=2),"Vidējs",IF(AND($N164=3,$M164=2),"Vidējs",IF(AND($N164=2,$M164=3),"Vidējs",IF(AND($N164=1,$M164=3),"Vidējs",IF(AND($N164=1,$M164=4),"Vidējs",IF(AND($N164=5,$M164=2),"Augsts",IF(AND($N164=4,$M164=3),"Augsts",IF(AND($N164=3,$M164=3),"Augsts",IF(AND($N164=3,$M164=4),"Augsts",IF(AND($N164=2,$M164=4),"Augsts",IF(AND($N164=1,$M164=5),"Augsts",IF(AND($N164=5,$M164=3),"Ļoti augsts",IF(AND($N164=5,$M164=4),"Ļoti augsts",IF(AND($N164=5,$M164=5),"Ļoti augsts",IF(AND($N164=4,$M164=4),"Ļoti augsts",IF(AND($N164=4,$M164=5),"Ļoti augsts",IF(AND($N164=3,$M164=5),"Ļoti augsts",IF(AND($N164=2,$M164=5),"Ļoti augsts",IF(AND($N164=3,$M164=1),"Zems",IF(AND($N164=2,$M164=1),"Zems",IF(AND($N164=2,$M164=2),"Zems",IF(AND($N164=1,$M164=1),"Zems",IF(AND($N164=1,$M164=2),"Zems",IF(F164="Nav zināms/jāapstiprina vēlāk","Ļoti augsts",IF(F164="Nē","Ļoti augsts","")))))))))))))))))))))))))))</f>
      </c>
      <c r="L164" s="46">
        <f>IF($F164&lt;&gt;"Nē","",IF(OR($G164="",$H164=""),"Norādīt notikuma iestāšanās iespējamību un seku smagumu",IF(AND($M164&gt;=2,OR($I164="",$J164="")),"Jānorāda notikuma ilgums un ietekmēto ūdens lietotāju skaits","")))</f>
      </c>
      <c r="M164" s="47">
        <f t="shared" si="14"/>
      </c>
      <c r="N164" s="47">
        <f t="shared" si="15"/>
      </c>
      <c r="O164" s="46">
        <f t="shared" si="12"/>
      </c>
    </row>
    <row r="165" spans="1:15" ht="25.5" x14ac:dyDescent="0.25">
      <c r="A165" s="49">
        <f>CONCATENATE("Augsts",(SUM(COUNTIF('Pazemes sateces baseins'!$K$5:$K$27,"Augsts"),COUNTIF('Virszemes sateces baseins'!$K$5:$K$29,"Augsts"),COUNTIF('Pazemes iekārtas'!$K$6:$K$14,"Augsts"),COUNTIF('Virszemes iekārtas'!$K$6:$K$11,"Augsts"),COUNTIF($K$6:$K165,"Augsts"))))</f>
      </c>
      <c r="B165" s="49">
        <f>CONCATENATE("Ļoti augsts",(SUM(COUNTIF('Pazemes sateces baseins'!$K$5:$K$27,"Ļoti augsts"),COUNTIF('Virszemes sateces baseins'!$K$5:$K$29,"Ļoti augsts"),COUNTIF('Pazemes iekārtas'!$K$6:$K$14,"Ļoti augsts"),COUNTIF('Virszemes iekārtas'!$K$6:$K$11,"Ļoti augsts"),COUNTIF($K$6:$K165,"Ļoti augsts"))))</f>
      </c>
      <c r="C165" s="49"/>
      <c r="D165" s="90" t="s">
        <v>922</v>
      </c>
      <c r="E165" s="93" t="s">
        <v>880</v>
      </c>
      <c r="F165" s="44" t="inlineStr">
        <is>
          <t>Jā</t>
        </is>
      </c>
      <c r="G165" s="44"/>
      <c r="H165" s="44"/>
      <c r="I165" s="44"/>
      <c r="J165" s="44"/>
      <c r="K165" s="47">
        <f t="shared" si="13"/>
      </c>
      <c r="L165" s="46">
        <f t="shared" si="11"/>
      </c>
      <c r="M165" s="47">
        <f t="shared" si="14"/>
      </c>
      <c r="N165" s="47">
        <f t="shared" si="15"/>
      </c>
      <c r="O165" s="46">
        <f t="shared" si="12"/>
      </c>
    </row>
    <row r="166" spans="1:15" ht="25.5" x14ac:dyDescent="0.25">
      <c r="A166" s="49">
        <f>CONCATENATE("Augsts",(SUM(COUNTIF('Pazemes sateces baseins'!$K$5:$K$27,"Augsts"),COUNTIF('Virszemes sateces baseins'!$K$5:$K$29,"Augsts"),COUNTIF('Pazemes iekārtas'!$K$6:$K$14,"Augsts"),COUNTIF('Virszemes iekārtas'!$K$6:$K$11,"Augsts"),COUNTIF($K$6:$K166,"Augsts"))))</f>
      </c>
      <c r="B166" s="49">
        <f>CONCATENATE("Ļoti augsts",(SUM(COUNTIF('Pazemes sateces baseins'!$K$5:$K$27,"Ļoti augsts"),COUNTIF('Virszemes sateces baseins'!$K$5:$K$29,"Ļoti augsts"),COUNTIF('Pazemes iekārtas'!$K$6:$K$14,"Ļoti augsts"),COUNTIF('Virszemes iekārtas'!$K$6:$K$11,"Ļoti augsts"),COUNTIF($K$6:$K166,"Ļoti augsts"))))</f>
      </c>
      <c r="C166" s="49"/>
      <c r="D166" s="90" t="s">
        <v>923</v>
      </c>
      <c r="E166" s="93" t="s">
        <v>881</v>
      </c>
      <c r="F166" s="44" t="inlineStr">
        <is>
          <t>Jā</t>
        </is>
      </c>
      <c r="G166" s="44"/>
      <c r="H166" s="44"/>
      <c r="I166" s="44"/>
      <c r="J166" s="44"/>
      <c r="K166" s="47">
        <f t="shared" si="13"/>
      </c>
      <c r="L166" s="46">
        <f t="shared" si="11"/>
      </c>
      <c r="M166" s="47">
        <f t="shared" si="14"/>
      </c>
      <c r="N166" s="47">
        <f t="shared" si="15"/>
      </c>
      <c r="O166" s="46">
        <f t="shared" si="12"/>
      </c>
    </row>
    <row r="167" spans="1:15" ht="25.5" x14ac:dyDescent="0.25">
      <c r="A167" s="49">
        <f>CONCATENATE("Augsts",(SUM(COUNTIF('Pazemes sateces baseins'!$K$5:$K$27,"Augsts"),COUNTIF('Virszemes sateces baseins'!$K$5:$K$29,"Augsts"),COUNTIF('Pazemes iekārtas'!$K$6:$K$14,"Augsts"),COUNTIF('Virszemes iekārtas'!$K$6:$K$11,"Augsts"),COUNTIF($K$6:$K167,"Augsts"))))</f>
      </c>
      <c r="B167" s="49">
        <f>CONCATENATE("Ļoti augsts",(SUM(COUNTIF('Pazemes sateces baseins'!$K$5:$K$27,"Ļoti augsts"),COUNTIF('Virszemes sateces baseins'!$K$5:$K$29,"Ļoti augsts"),COUNTIF('Pazemes iekārtas'!$K$6:$K$14,"Ļoti augsts"),COUNTIF('Virszemes iekārtas'!$K$6:$K$11,"Ļoti augsts"),COUNTIF($K$6:$K167,"Ļoti augsts"))))</f>
      </c>
      <c r="C167" s="49"/>
      <c r="D167" s="90" t="s">
        <v>924</v>
      </c>
      <c r="E167" s="93" t="s">
        <v>882</v>
      </c>
      <c r="F167" s="44" t="inlineStr">
        <is>
          <t>Jā</t>
        </is>
      </c>
      <c r="G167" s="44"/>
      <c r="H167" s="44"/>
      <c r="I167" s="44"/>
      <c r="J167" s="44"/>
      <c r="K167" s="47">
        <f t="shared" si="13"/>
      </c>
      <c r="L167" s="46">
        <f t="shared" si="11"/>
      </c>
      <c r="M167" s="47">
        <f t="shared" si="14"/>
      </c>
      <c r="N167" s="47">
        <f t="shared" si="15"/>
      </c>
      <c r="O167" s="46">
        <f t="shared" si="12"/>
      </c>
    </row>
    <row r="168" spans="1:15" x14ac:dyDescent="0.25">
      <c r="A168" s="49">
        <f>CONCATENATE("Augsts",(SUM(COUNTIF('Pazemes sateces baseins'!$K$5:$K$27,"Augsts"),COUNTIF('Virszemes sateces baseins'!$K$5:$K$29,"Augsts"),COUNTIF('Pazemes iekārtas'!$K$6:$K$14,"Augsts"),COUNTIF('Virszemes iekārtas'!$K$6:$K$11,"Augsts"),COUNTIF($K$6:$K168,"Augsts"))))</f>
      </c>
      <c r="B168" s="49">
        <f>CONCATENATE("Ļoti augsts",(SUM(COUNTIF('Pazemes sateces baseins'!$K$5:$K$27,"Ļoti augsts"),COUNTIF('Virszemes sateces baseins'!$K$5:$K$29,"Ļoti augsts"),COUNTIF('Pazemes iekārtas'!$K$6:$K$14,"Ļoti augsts"),COUNTIF('Virszemes iekārtas'!$K$6:$K$11,"Ļoti augsts"),COUNTIF($K$6:$K168,"Ļoti augsts"))))</f>
      </c>
      <c r="C168" s="49"/>
      <c r="D168" s="90" t="s">
        <v>925</v>
      </c>
      <c r="E168" s="91" t="s">
        <v>883</v>
      </c>
      <c r="F168" s="44" t="inlineStr">
        <is>
          <t>Jā</t>
        </is>
      </c>
      <c r="G168" s="44"/>
      <c r="H168" s="44"/>
      <c r="I168" s="44"/>
      <c r="J168" s="44"/>
      <c r="K168" s="47">
        <f t="shared" si="13"/>
      </c>
      <c r="L168" s="46">
        <f t="shared" si="11"/>
      </c>
      <c r="M168" s="47">
        <f t="shared" si="14"/>
      </c>
      <c r="N168" s="47">
        <f t="shared" si="15"/>
      </c>
      <c r="O168" s="46">
        <f t="shared" si="12"/>
      </c>
    </row>
    <row r="169" spans="1:15" ht="25.5" x14ac:dyDescent="0.25">
      <c r="A169" s="49">
        <f>CONCATENATE("Augsts",(SUM(COUNTIF('Pazemes sateces baseins'!$K$5:$K$27,"Augsts"),COUNTIF('Virszemes sateces baseins'!$K$5:$K$29,"Augsts"),COUNTIF('Pazemes iekārtas'!$K$6:$K$14,"Augsts"),COUNTIF('Virszemes iekārtas'!$K$6:$K$11,"Augsts"),COUNTIF($K$6:$K169,"Augsts"))))</f>
      </c>
      <c r="B169" s="49">
        <f>CONCATENATE("Ļoti augsts",(SUM(COUNTIF('Pazemes sateces baseins'!$K$5:$K$27,"Ļoti augsts"),COUNTIF('Virszemes sateces baseins'!$K$5:$K$29,"Ļoti augsts"),COUNTIF('Pazemes iekārtas'!$K$6:$K$14,"Ļoti augsts"),COUNTIF('Virszemes iekārtas'!$K$6:$K$11,"Ļoti augsts"),COUNTIF($K$6:$K169,"Ļoti augsts"))))</f>
      </c>
      <c r="C169" s="49"/>
      <c r="D169" s="90" t="s">
        <v>926</v>
      </c>
      <c r="E169" s="91" t="s">
        <v>947</v>
      </c>
      <c r="F169" s="44" t="inlineStr">
        <is>
          <t>Jā</t>
        </is>
      </c>
      <c r="G169" s="44"/>
      <c r="H169" s="44"/>
      <c r="I169" s="44"/>
      <c r="J169" s="44"/>
      <c r="K169" s="47">
        <f t="shared" si="13"/>
      </c>
      <c r="L169" s="46">
        <f t="shared" si="11"/>
      </c>
      <c r="M169" s="47">
        <f t="shared" si="14"/>
      </c>
      <c r="N169" s="47">
        <f t="shared" si="15"/>
      </c>
      <c r="O169" s="46">
        <f t="shared" si="12"/>
      </c>
    </row>
    <row r="170" spans="1:15" x14ac:dyDescent="0.2">
      <c r="A170" s="49">
        <f>CONCATENATE("Augsts",(SUM(COUNTIF('Pazemes sateces baseins'!$K$5:$K$27,"Augsts"),COUNTIF('Virszemes sateces baseins'!$K$5:$K$29,"Augsts"),COUNTIF('Pazemes iekārtas'!$K$6:$K$14,"Augsts"),COUNTIF('Virszemes iekārtas'!$K$6:$K$11,"Augsts"),COUNTIF($K$6:$K170,"Augsts"))))</f>
      </c>
      <c r="B170" s="49">
        <f>CONCATENATE("Ļoti augsts",(SUM(COUNTIF('Pazemes sateces baseins'!$K$5:$K$27,"Ļoti augsts"),COUNTIF('Virszemes sateces baseins'!$K$5:$K$29,"Ļoti augsts"),COUNTIF('Pazemes iekārtas'!$K$6:$K$14,"Ļoti augsts"),COUNTIF('Virszemes iekārtas'!$K$6:$K$11,"Ļoti augsts"),COUNTIF($K$6:$K170,"Ļoti augsts"))))</f>
      </c>
      <c r="C170" s="49"/>
      <c r="D170" s="140" t="s">
        <v>927</v>
      </c>
      <c r="E170" s="141"/>
      <c r="F170" s="44"/>
      <c r="G170" s="44"/>
      <c r="H170" s="44"/>
      <c r="I170" s="44"/>
      <c r="J170" s="44"/>
      <c r="K170" s="47">
        <f t="shared" si="13"/>
      </c>
      <c r="L170" s="46">
        <f t="shared" si="11"/>
      </c>
      <c r="M170" s="47">
        <f t="shared" si="14"/>
      </c>
      <c r="N170" s="47">
        <f t="shared" si="15"/>
      </c>
      <c r="O170" s="46">
        <f t="shared" si="12"/>
      </c>
    </row>
    <row r="171" spans="1:15" ht="25.5" x14ac:dyDescent="0.25">
      <c r="A171" s="49">
        <f>CONCATENATE("Augsts",(SUM(COUNTIF('Pazemes sateces baseins'!$K$5:$K$27,"Augsts"),COUNTIF('Virszemes sateces baseins'!$K$5:$K$29,"Augsts"),COUNTIF('Pazemes iekārtas'!$K$6:$K$14,"Augsts"),COUNTIF('Virszemes iekārtas'!$K$6:$K$11,"Augsts"),COUNTIF($K$6:$K171,"Augsts"))))</f>
      </c>
      <c r="B171" s="49">
        <f>CONCATENATE("Ļoti augsts",(SUM(COUNTIF('Pazemes sateces baseins'!$K$5:$K$27,"Ļoti augsts"),COUNTIF('Virszemes sateces baseins'!$K$5:$K$29,"Ļoti augsts"),COUNTIF('Pazemes iekārtas'!$K$6:$K$14,"Ļoti augsts"),COUNTIF('Virszemes iekārtas'!$K$6:$K$11,"Ļoti augsts"),COUNTIF($K$6:$K171,"Ļoti augsts"))))</f>
      </c>
      <c r="C171" s="49"/>
      <c r="D171" s="90" t="s">
        <v>928</v>
      </c>
      <c r="E171" s="91" t="s">
        <v>884</v>
      </c>
      <c r="F171" s="44" t="inlineStr">
        <is>
          <t>Jā</t>
        </is>
      </c>
      <c r="G171" s="44"/>
      <c r="H171" s="44"/>
      <c r="I171" s="44"/>
      <c r="J171" s="44"/>
      <c r="K171" s="47">
        <f t="shared" si="13"/>
      </c>
      <c r="L171" s="46">
        <f t="shared" si="11"/>
      </c>
      <c r="M171" s="47">
        <f t="shared" si="14"/>
      </c>
      <c r="N171" s="47">
        <f t="shared" si="15"/>
      </c>
      <c r="O171" s="46">
        <f t="shared" si="12"/>
      </c>
    </row>
    <row r="172" spans="1:15" ht="38.25" x14ac:dyDescent="0.25">
      <c r="A172" s="49">
        <f>CONCATENATE("Augsts",(SUM(COUNTIF('Pazemes sateces baseins'!$K$5:$K$27,"Augsts"),COUNTIF('Virszemes sateces baseins'!$K$5:$K$29,"Augsts"),COUNTIF('Pazemes iekārtas'!$K$6:$K$14,"Augsts"),COUNTIF('Virszemes iekārtas'!$K$6:$K$11,"Augsts"),COUNTIF($K$6:$K172,"Augsts"))))</f>
      </c>
      <c r="B172" s="49">
        <f>CONCATENATE("Ļoti augsts",(SUM(COUNTIF('Pazemes sateces baseins'!$K$5:$K$27,"Ļoti augsts"),COUNTIF('Virszemes sateces baseins'!$K$5:$K$29,"Ļoti augsts"),COUNTIF('Pazemes iekārtas'!$K$6:$K$14,"Ļoti augsts"),COUNTIF('Virszemes iekārtas'!$K$6:$K$11,"Ļoti augsts"),COUNTIF($K$6:$K172,"Ļoti augsts"))))</f>
      </c>
      <c r="C172" s="49"/>
      <c r="D172" s="90" t="s">
        <v>929</v>
      </c>
      <c r="E172" s="93" t="s">
        <v>885</v>
      </c>
      <c r="F172" s="44" t="inlineStr">
        <is>
          <t>Jā</t>
        </is>
      </c>
      <c r="G172" s="44"/>
      <c r="H172" s="44"/>
      <c r="I172" s="44"/>
      <c r="J172" s="44"/>
      <c r="K172" s="47">
        <f t="shared" si="13"/>
      </c>
      <c r="L172" s="46">
        <f t="shared" si="11"/>
      </c>
      <c r="M172" s="47">
        <f t="shared" si="14"/>
      </c>
      <c r="N172" s="47">
        <f t="shared" si="15"/>
      </c>
      <c r="O172" s="46">
        <f t="shared" si="12"/>
      </c>
    </row>
    <row r="173" spans="1:15" ht="25.5" x14ac:dyDescent="0.25">
      <c r="A173" s="49">
        <f>CONCATENATE("Augsts",(SUM(COUNTIF('Pazemes sateces baseins'!$K$5:$K$27,"Augsts"),COUNTIF('Virszemes sateces baseins'!$K$5:$K$29,"Augsts"),COUNTIF('Pazemes iekārtas'!$K$6:$K$14,"Augsts"),COUNTIF('Virszemes iekārtas'!$K$6:$K$11,"Augsts"),COUNTIF($K$6:$K173,"Augsts"))))</f>
      </c>
      <c r="B173" s="49">
        <f>CONCATENATE("Ļoti augsts",(SUM(COUNTIF('Pazemes sateces baseins'!$K$5:$K$27,"Ļoti augsts"),COUNTIF('Virszemes sateces baseins'!$K$5:$K$29,"Ļoti augsts"),COUNTIF('Pazemes iekārtas'!$K$6:$K$14,"Ļoti augsts"),COUNTIF('Virszemes iekārtas'!$K$6:$K$11,"Ļoti augsts"),COUNTIF($K$6:$K173,"Ļoti augsts"))))</f>
      </c>
      <c r="C173" s="49"/>
      <c r="D173" s="90" t="s">
        <v>930</v>
      </c>
      <c r="E173" s="91" t="s">
        <v>886</v>
      </c>
      <c r="F173" s="44" t="inlineStr">
        <is>
          <t>Jā</t>
        </is>
      </c>
      <c r="G173" s="44"/>
      <c r="H173" s="44"/>
      <c r="I173" s="44"/>
      <c r="J173" s="44"/>
      <c r="K173" s="47">
        <f t="shared" si="13"/>
      </c>
      <c r="L173" s="46">
        <f t="shared" si="11"/>
      </c>
      <c r="M173" s="47">
        <f t="shared" si="14"/>
      </c>
      <c r="N173" s="47">
        <f t="shared" si="15"/>
      </c>
      <c r="O173" s="46">
        <f t="shared" si="12"/>
      </c>
    </row>
    <row r="174" spans="1:15" ht="25.5" x14ac:dyDescent="0.25">
      <c r="A174" s="49">
        <f>CONCATENATE("Augsts",(SUM(COUNTIF('Pazemes sateces baseins'!$K$5:$K$27,"Augsts"),COUNTIF('Virszemes sateces baseins'!$K$5:$K$29,"Augsts"),COUNTIF('Pazemes iekārtas'!$K$6:$K$14,"Augsts"),COUNTIF('Virszemes iekārtas'!$K$6:$K$11,"Augsts"),COUNTIF($K$6:$K174,"Augsts"))))</f>
      </c>
      <c r="B174" s="49">
        <f>CONCATENATE("Ļoti augsts",(SUM(COUNTIF('Pazemes sateces baseins'!$K$5:$K$27,"Ļoti augsts"),COUNTIF('Virszemes sateces baseins'!$K$5:$K$29,"Ļoti augsts"),COUNTIF('Pazemes iekārtas'!$K$6:$K$14,"Ļoti augsts"),COUNTIF('Virszemes iekārtas'!$K$6:$K$11,"Ļoti augsts"),COUNTIF($K$6:$K174,"Ļoti augsts"))))</f>
      </c>
      <c r="C174" s="49"/>
      <c r="D174" s="90" t="s">
        <v>931</v>
      </c>
      <c r="E174" s="91" t="s">
        <v>887</v>
      </c>
      <c r="F174" s="44" t="inlineStr">
        <is>
          <t>Jā</t>
        </is>
      </c>
      <c r="G174" s="44"/>
      <c r="H174" s="44"/>
      <c r="I174" s="44"/>
      <c r="J174" s="44"/>
      <c r="K174" s="47">
        <f t="shared" si="13"/>
      </c>
      <c r="L174" s="46">
        <f t="shared" si="11"/>
      </c>
      <c r="M174" s="47">
        <f t="shared" si="14"/>
      </c>
      <c r="N174" s="47">
        <f t="shared" si="15"/>
      </c>
      <c r="O174" s="46">
        <f t="shared" si="12"/>
      </c>
    </row>
    <row r="175" spans="1:15" ht="25.5" x14ac:dyDescent="0.25">
      <c r="A175" s="49">
        <f>CONCATENATE("Augsts",(SUM(COUNTIF('Pazemes sateces baseins'!$K$5:$K$27,"Augsts"),COUNTIF('Virszemes sateces baseins'!$K$5:$K$29,"Augsts"),COUNTIF('Pazemes iekārtas'!$K$6:$K$14,"Augsts"),COUNTIF('Virszemes iekārtas'!$K$6:$K$11,"Augsts"),COUNTIF($K$6:$K175,"Augsts"))))</f>
      </c>
      <c r="B175" s="49">
        <f>CONCATENATE("Ļoti augsts",(SUM(COUNTIF('Pazemes sateces baseins'!$K$5:$K$27,"Ļoti augsts"),COUNTIF('Virszemes sateces baseins'!$K$5:$K$29,"Ļoti augsts"),COUNTIF('Pazemes iekārtas'!$K$6:$K$14,"Ļoti augsts"),COUNTIF('Virszemes iekārtas'!$K$6:$K$11,"Ļoti augsts"),COUNTIF($K$6:$K175,"Ļoti augsts"))))</f>
      </c>
      <c r="C175" s="49">
        <f>IF($F175="Nē","A1Nē","")</f>
      </c>
      <c r="D175" s="90" t="s">
        <v>932</v>
      </c>
      <c r="E175" s="91" t="s">
        <v>888</v>
      </c>
      <c r="F175" s="44" t="inlineStr">
        <is>
          <t>Jā</t>
        </is>
      </c>
      <c r="G175" s="44"/>
      <c r="H175" s="44"/>
      <c r="I175" s="44"/>
      <c r="J175" s="44"/>
      <c r="K175" s="47">
        <f>IF(AND($N175=5,$M175=1),"Vidējs",IF(AND($N175=4,$M175=1),"Vidējs",IF(AND($N175=4,$M175=2),"Vidējs",IF(AND($N175=3,$M175=2),"Vidējs",IF(AND($N175=2,$M175=3),"Vidējs",IF(AND($N175=1,$M175=3),"Vidējs",IF(AND($N175=1,$M175=4),"Vidējs",IF(AND($N175=5,$M175=2),"Augsts",IF(AND($N175=4,$M175=3),"Augsts",IF(AND($N175=3,$M175=3),"Augsts",IF(AND($N175=3,$M175=4),"Augsts",IF(AND($N175=2,$M175=4),"Augsts",IF(AND($N175=1,$M175=5),"Augsts",IF(AND($N175=5,$M175=3),"Ļoti augsts",IF(AND($N175=5,$M175=4),"Ļoti augsts",IF(AND($N175=5,$M175=5),"Ļoti augsts",IF(AND($N175=4,$M175=4),"Ļoti augsts",IF(AND($N175=4,$M175=5),"Ļoti augsts",IF(AND($N175=3,$M175=5),"Ļoti augsts",IF(AND($N175=2,$M175=5),"Ļoti augsts",IF(AND($N175=3,$M175=1),"Zems",IF(AND($N175=2,$M175=1),"Zems",IF(AND($N175=2,$M175=2),"Zems",IF(AND($N175=1,$M175=1),"Zems",IF(AND($N175=1,$M175=2),"Zems",IF(F175="Nav zināms/jāapstiprina vēlāk","Ļoti augsts",IF(F175="Nē","Ļoti augsts","")))))))))))))))))))))))))))</f>
      </c>
      <c r="L175" s="46">
        <f>IF($F175&lt;&gt;"Nē","",IF(OR($G175="",$H175=""),"Norādīt notikuma iestāšanās iespējamību un seku smagumu",IF(AND($M175&gt;=2,OR($I175="",$J175="")),"Jānorāda notikuma ilgums un ietekmēto ūdens lietotāju skaits","")))</f>
      </c>
      <c r="M175" s="47">
        <f t="shared" si="14"/>
      </c>
      <c r="N175" s="47">
        <f t="shared" si="15"/>
      </c>
      <c r="O175" s="46">
        <f t="shared" si="12"/>
      </c>
    </row>
    <row r="176" spans="1:15" ht="25.5" x14ac:dyDescent="0.25">
      <c r="A176" s="49">
        <f>CONCATENATE("Augsts",(SUM(COUNTIF('Pazemes sateces baseins'!$K$5:$K$27,"Augsts"),COUNTIF('Virszemes sateces baseins'!$K$5:$K$29,"Augsts"),COUNTIF('Pazemes iekārtas'!$K$6:$K$14,"Augsts"),COUNTIF('Virszemes iekārtas'!$K$6:$K$11,"Augsts"),COUNTIF($K$6:$K176,"Augsts"))))</f>
      </c>
      <c r="B176" s="49">
        <f>CONCATENATE("Ļoti augsts",(SUM(COUNTIF('Pazemes sateces baseins'!$K$5:$K$27,"Ļoti augsts"),COUNTIF('Virszemes sateces baseins'!$K$5:$K$29,"Ļoti augsts"),COUNTIF('Pazemes iekārtas'!$K$6:$K$14,"Ļoti augsts"),COUNTIF('Virszemes iekārtas'!$K$6:$K$11,"Ļoti augsts"),COUNTIF($K$6:$K176,"Ļoti augsts"))))</f>
      </c>
      <c r="C176" s="49"/>
      <c r="D176" s="90" t="s">
        <v>933</v>
      </c>
      <c r="E176" s="91" t="s">
        <v>889</v>
      </c>
      <c r="F176" s="44" t="inlineStr">
        <is>
          <t>Jā</t>
        </is>
      </c>
      <c r="G176" s="44"/>
      <c r="H176" s="44"/>
      <c r="I176" s="44"/>
      <c r="J176" s="44"/>
      <c r="K176" s="47">
        <f t="shared" si="13"/>
      </c>
      <c r="L176" s="46">
        <f t="shared" si="11"/>
      </c>
      <c r="M176" s="47">
        <f t="shared" si="14"/>
      </c>
      <c r="N176" s="47">
        <f t="shared" si="15"/>
      </c>
      <c r="O176" s="46">
        <f t="shared" si="12"/>
      </c>
    </row>
    <row r="177" spans="1:15" ht="25.5" x14ac:dyDescent="0.25">
      <c r="A177" s="49">
        <f>CONCATENATE("Augsts",(SUM(COUNTIF('Pazemes sateces baseins'!$K$5:$K$27,"Augsts"),COUNTIF('Virszemes sateces baseins'!$K$5:$K$29,"Augsts"),COUNTIF('Pazemes iekārtas'!$K$6:$K$14,"Augsts"),COUNTIF('Virszemes iekārtas'!$K$6:$K$11,"Augsts"),COUNTIF($K$6:$K177,"Augsts"))))</f>
      </c>
      <c r="B177" s="49">
        <f>CONCATENATE("Ļoti augsts",(SUM(COUNTIF('Pazemes sateces baseins'!$K$5:$K$27,"Ļoti augsts"),COUNTIF('Virszemes sateces baseins'!$K$5:$K$29,"Ļoti augsts"),COUNTIF('Pazemes iekārtas'!$K$6:$K$14,"Ļoti augsts"),COUNTIF('Virszemes iekārtas'!$K$6:$K$11,"Ļoti augsts"),COUNTIF($K$6:$K177,"Ļoti augsts"))))</f>
      </c>
      <c r="C177" s="49"/>
      <c r="D177" s="90" t="s">
        <v>934</v>
      </c>
      <c r="E177" s="93" t="s">
        <v>890</v>
      </c>
      <c r="F177" s="44" t="inlineStr">
        <is>
          <t>Jā</t>
        </is>
      </c>
      <c r="G177" s="44"/>
      <c r="H177" s="44"/>
      <c r="I177" s="44"/>
      <c r="J177" s="44"/>
      <c r="K177" s="47">
        <f t="shared" si="13"/>
      </c>
      <c r="L177" s="46">
        <f t="shared" si="11"/>
      </c>
      <c r="M177" s="47">
        <f t="shared" si="14"/>
      </c>
      <c r="N177" s="47">
        <f t="shared" si="15"/>
      </c>
      <c r="O177" s="46">
        <f t="shared" si="12"/>
      </c>
    </row>
    <row r="178" spans="1:15" ht="38.25" x14ac:dyDescent="0.25">
      <c r="A178" s="49">
        <f>CONCATENATE("Augsts",(SUM(COUNTIF('Pazemes sateces baseins'!$K$5:$K$27,"Augsts"),COUNTIF('Virszemes sateces baseins'!$K$5:$K$29,"Augsts"),COUNTIF('Pazemes iekārtas'!$K$6:$K$14,"Augsts"),COUNTIF('Virszemes iekārtas'!$K$6:$K$11,"Augsts"),COUNTIF($K$6:$K178,"Augsts"))))</f>
      </c>
      <c r="B178" s="49">
        <f>CONCATENATE("Ļoti augsts",(SUM(COUNTIF('Pazemes sateces baseins'!$K$5:$K$27,"Ļoti augsts"),COUNTIF('Virszemes sateces baseins'!$K$5:$K$29,"Ļoti augsts"),COUNTIF('Pazemes iekārtas'!$K$6:$K$14,"Ļoti augsts"),COUNTIF('Virszemes iekārtas'!$K$6:$K$11,"Ļoti augsts"),COUNTIF($K$6:$K178,"Ļoti augsts"))))</f>
      </c>
      <c r="C178" s="49"/>
      <c r="D178" s="90" t="s">
        <v>935</v>
      </c>
      <c r="E178" s="91" t="s">
        <v>1034</v>
      </c>
      <c r="F178" s="44" t="inlineStr">
        <is>
          <t>Jā</t>
        </is>
      </c>
      <c r="G178" s="44"/>
      <c r="H178" s="44"/>
      <c r="I178" s="44"/>
      <c r="J178" s="44"/>
      <c r="K178" s="47">
        <f t="shared" si="13"/>
      </c>
      <c r="L178" s="46">
        <f t="shared" si="11"/>
      </c>
      <c r="M178" s="47">
        <f t="shared" si="14"/>
      </c>
      <c r="N178" s="47">
        <f t="shared" si="15"/>
      </c>
      <c r="O178" s="46">
        <f t="shared" si="12"/>
      </c>
    </row>
    <row r="179" spans="1:15" ht="25.5" x14ac:dyDescent="0.25">
      <c r="A179" s="49">
        <f>CONCATENATE("Augsts",(SUM(COUNTIF('Pazemes sateces baseins'!$K$5:$K$27,"Augsts"),COUNTIF('Virszemes sateces baseins'!$K$5:$K$29,"Augsts"),COUNTIF('Pazemes iekārtas'!$K$6:$K$14,"Augsts"),COUNTIF('Virszemes iekārtas'!$K$6:$K$11,"Augsts"),COUNTIF($K$6:$K179,"Augsts"))))</f>
      </c>
      <c r="B179" s="49">
        <f>CONCATENATE("Ļoti augsts",(SUM(COUNTIF('Pazemes sateces baseins'!$K$5:$K$27,"Ļoti augsts"),COUNTIF('Virszemes sateces baseins'!$K$5:$K$29,"Ļoti augsts"),COUNTIF('Pazemes iekārtas'!$K$6:$K$14,"Ļoti augsts"),COUNTIF('Virszemes iekārtas'!$K$6:$K$11,"Ļoti augsts"),COUNTIF($K$6:$K179,"Ļoti augsts"))))</f>
      </c>
      <c r="C179" s="49"/>
      <c r="D179" s="90" t="s">
        <v>936</v>
      </c>
      <c r="E179" s="93" t="s">
        <v>891</v>
      </c>
      <c r="F179" s="44" t="inlineStr">
        <is>
          <t>Jā</t>
        </is>
      </c>
      <c r="G179" s="44"/>
      <c r="H179" s="44"/>
      <c r="I179" s="44"/>
      <c r="J179" s="44"/>
      <c r="K179" s="47">
        <f t="shared" si="13"/>
      </c>
      <c r="L179" s="46">
        <f t="shared" si="11"/>
      </c>
      <c r="M179" s="47">
        <f t="shared" si="14"/>
      </c>
      <c r="N179" s="47">
        <f t="shared" si="15"/>
      </c>
      <c r="O179" s="46">
        <f t="shared" si="12"/>
      </c>
    </row>
    <row r="180" spans="1:15" ht="25.5" x14ac:dyDescent="0.25">
      <c r="A180" s="49">
        <f>CONCATENATE("Augsts",(SUM(COUNTIF('Pazemes sateces baseins'!$K$5:$K$27,"Augsts"),COUNTIF('Virszemes sateces baseins'!$K$5:$K$29,"Augsts"),COUNTIF('Pazemes iekārtas'!$K$6:$K$14,"Augsts"),COUNTIF('Virszemes iekārtas'!$K$6:$K$11,"Augsts"),COUNTIF($K$6:$K180,"Augsts"))))</f>
      </c>
      <c r="B180" s="49">
        <f>CONCATENATE("Ļoti augsts",(SUM(COUNTIF('Pazemes sateces baseins'!$K$5:$K$27,"Ļoti augsts"),COUNTIF('Virszemes sateces baseins'!$K$5:$K$29,"Ļoti augsts"),COUNTIF('Pazemes iekārtas'!$K$6:$K$14,"Ļoti augsts"),COUNTIF('Virszemes iekārtas'!$K$6:$K$11,"Ļoti augsts"),COUNTIF($K$6:$K180,"Ļoti augsts"))))</f>
      </c>
      <c r="C180" s="49"/>
      <c r="D180" s="90" t="s">
        <v>937</v>
      </c>
      <c r="E180" s="93" t="s">
        <v>892</v>
      </c>
      <c r="F180" s="44" t="inlineStr">
        <is>
          <t>Jā</t>
        </is>
      </c>
      <c r="G180" s="44"/>
      <c r="H180" s="44"/>
      <c r="I180" s="44"/>
      <c r="J180" s="44"/>
      <c r="K180" s="47">
        <f t="shared" si="13"/>
      </c>
      <c r="L180" s="46">
        <f t="shared" si="11"/>
      </c>
      <c r="M180" s="47">
        <f t="shared" si="14"/>
      </c>
      <c r="N180" s="47">
        <f t="shared" si="15"/>
      </c>
      <c r="O180" s="46">
        <f t="shared" si="12"/>
      </c>
    </row>
    <row r="181" spans="1:15" ht="25.5" x14ac:dyDescent="0.25">
      <c r="A181" s="49">
        <f>CONCATENATE("Augsts",(SUM(COUNTIF('Pazemes sateces baseins'!$K$5:$K$27,"Augsts"),COUNTIF('Virszemes sateces baseins'!$K$5:$K$29,"Augsts"),COUNTIF('Pazemes iekārtas'!$K$6:$K$14,"Augsts"),COUNTIF('Virszemes iekārtas'!$K$6:$K$11,"Augsts"),COUNTIF($K$6:$K181,"Augsts"))))</f>
      </c>
      <c r="B181" s="49">
        <f>CONCATENATE("Ļoti augsts",(SUM(COUNTIF('Pazemes sateces baseins'!$K$5:$K$27,"Ļoti augsts"),COUNTIF('Virszemes sateces baseins'!$K$5:$K$29,"Ļoti augsts"),COUNTIF('Pazemes iekārtas'!$K$6:$K$14,"Ļoti augsts"),COUNTIF('Virszemes iekārtas'!$K$6:$K$11,"Ļoti augsts"),COUNTIF($K$6:$K181,"Ļoti augsts"))))</f>
      </c>
      <c r="C181" s="49"/>
      <c r="D181" s="90" t="s">
        <v>938</v>
      </c>
      <c r="E181" s="93" t="s">
        <v>893</v>
      </c>
      <c r="F181" s="44" t="inlineStr">
        <is>
          <t>Jā</t>
        </is>
      </c>
      <c r="G181" s="44"/>
      <c r="H181" s="44"/>
      <c r="I181" s="44"/>
      <c r="J181" s="44"/>
      <c r="K181" s="47">
        <f t="shared" si="13"/>
      </c>
      <c r="L181" s="46">
        <f t="shared" si="11"/>
      </c>
      <c r="M181" s="47">
        <f t="shared" si="14"/>
      </c>
      <c r="N181" s="47">
        <f t="shared" si="15"/>
      </c>
      <c r="O181" s="46">
        <f t="shared" si="12"/>
      </c>
    </row>
    <row r="182" spans="1:15" ht="25.5" x14ac:dyDescent="0.25">
      <c r="A182" s="49">
        <f>CONCATENATE("Augsts",(SUM(COUNTIF('Pazemes sateces baseins'!$K$5:$K$27,"Augsts"),COUNTIF('Virszemes sateces baseins'!$K$5:$K$29,"Augsts"),COUNTIF('Pazemes iekārtas'!$K$6:$K$14,"Augsts"),COUNTIF('Virszemes iekārtas'!$K$6:$K$11,"Augsts"),COUNTIF($K$6:$K182,"Augsts"))))</f>
      </c>
      <c r="B182" s="49">
        <f>CONCATENATE("Ļoti augsts",(SUM(COUNTIF('Pazemes sateces baseins'!$K$5:$K$27,"Ļoti augsts"),COUNTIF('Virszemes sateces baseins'!$K$5:$K$29,"Ļoti augsts"),COUNTIF('Pazemes iekārtas'!$K$6:$K$14,"Ļoti augsts"),COUNTIF('Virszemes iekārtas'!$K$6:$K$11,"Ļoti augsts"),COUNTIF($K$6:$K182,"Ļoti augsts"))))</f>
      </c>
      <c r="C182" s="49"/>
      <c r="D182" s="90" t="s">
        <v>939</v>
      </c>
      <c r="E182" s="91" t="s">
        <v>894</v>
      </c>
      <c r="F182" s="44" t="inlineStr">
        <is>
          <t>Jā</t>
        </is>
      </c>
      <c r="G182" s="44"/>
      <c r="H182" s="44"/>
      <c r="I182" s="44"/>
      <c r="J182" s="44"/>
      <c r="K182" s="47">
        <f t="shared" si="13"/>
      </c>
      <c r="L182" s="46">
        <f t="shared" si="11"/>
      </c>
      <c r="M182" s="47">
        <f t="shared" si="14"/>
      </c>
      <c r="N182" s="47">
        <f t="shared" si="15"/>
      </c>
      <c r="O182" s="46">
        <f t="shared" si="12"/>
      </c>
    </row>
    <row r="183" spans="1:15" ht="38.25" x14ac:dyDescent="0.25">
      <c r="A183" s="49">
        <f>CONCATENATE("Augsts",(SUM(COUNTIF('Pazemes sateces baseins'!$K$5:$K$27,"Augsts"),COUNTIF('Virszemes sateces baseins'!$K$5:$K$29,"Augsts"),COUNTIF('Pazemes iekārtas'!$K$6:$K$14,"Augsts"),COUNTIF('Virszemes iekārtas'!$K$6:$K$11,"Augsts"),COUNTIF($K$6:$K183,"Augsts"))))</f>
      </c>
      <c r="B183" s="49">
        <f>CONCATENATE("Ļoti augsts",(SUM(COUNTIF('Pazemes sateces baseins'!$K$5:$K$27,"Ļoti augsts"),COUNTIF('Virszemes sateces baseins'!$K$5:$K$29,"Ļoti augsts"),COUNTIF('Pazemes iekārtas'!$K$6:$K$14,"Ļoti augsts"),COUNTIF('Virszemes iekārtas'!$K$6:$K$11,"Ļoti augsts"),COUNTIF($K$6:$K183,"Ļoti augsts"))))</f>
      </c>
      <c r="C183" s="49"/>
      <c r="D183" s="90" t="s">
        <v>940</v>
      </c>
      <c r="E183" s="91" t="s">
        <v>895</v>
      </c>
      <c r="F183" s="44" t="inlineStr">
        <is>
          <t>Jā</t>
        </is>
      </c>
      <c r="G183" s="44"/>
      <c r="H183" s="44"/>
      <c r="I183" s="44"/>
      <c r="J183" s="44"/>
      <c r="K183" s="47">
        <f t="shared" si="13"/>
      </c>
      <c r="L183" s="46">
        <f t="shared" si="11"/>
      </c>
      <c r="M183" s="47">
        <f t="shared" si="14"/>
      </c>
      <c r="N183" s="47">
        <f t="shared" si="15"/>
      </c>
      <c r="O183" s="46">
        <f t="shared" si="12"/>
      </c>
    </row>
    <row r="184" spans="1:15" ht="38.25" x14ac:dyDescent="0.25">
      <c r="A184" s="49">
        <f>CONCATENATE("Augsts",(SUM(COUNTIF('Pazemes sateces baseins'!$K$5:$K$27,"Augsts"),COUNTIF('Virszemes sateces baseins'!$K$5:$K$29,"Augsts"),COUNTIF('Pazemes iekārtas'!$K$6:$K$14,"Augsts"),COUNTIF('Virszemes iekārtas'!$K$6:$K$11,"Augsts"),COUNTIF($K$6:$K184,"Augsts"))))</f>
      </c>
      <c r="B184" s="49">
        <f>CONCATENATE("Ļoti augsts",(SUM(COUNTIF('Pazemes sateces baseins'!$K$5:$K$27,"Ļoti augsts"),COUNTIF('Virszemes sateces baseins'!$K$5:$K$29,"Ļoti augsts"),COUNTIF('Pazemes iekārtas'!$K$6:$K$14,"Ļoti augsts"),COUNTIF('Virszemes iekārtas'!$K$6:$K$11,"Ļoti augsts"),COUNTIF($K$6:$K184,"Ļoti augsts"))))</f>
      </c>
      <c r="C184" s="49"/>
      <c r="D184" s="90" t="s">
        <v>941</v>
      </c>
      <c r="E184" s="91" t="s">
        <v>896</v>
      </c>
      <c r="F184" s="44" t="inlineStr">
        <is>
          <t>Jā</t>
        </is>
      </c>
      <c r="G184" s="44"/>
      <c r="H184" s="44"/>
      <c r="I184" s="44"/>
      <c r="J184" s="44"/>
      <c r="K184" s="47">
        <f t="shared" si="13"/>
      </c>
      <c r="L184" s="46">
        <f t="shared" si="11"/>
      </c>
      <c r="M184" s="47">
        <f t="shared" si="14"/>
      </c>
      <c r="N184" s="47">
        <f t="shared" si="15"/>
      </c>
      <c r="O184" s="46">
        <f t="shared" si="12"/>
      </c>
    </row>
    <row r="185" spans="1:15" ht="89.25" x14ac:dyDescent="0.25">
      <c r="A185" s="49">
        <f>CONCATENATE("Augsts",(SUM(COUNTIF('Pazemes sateces baseins'!$K$5:$K$27,"Augsts"),COUNTIF('Virszemes sateces baseins'!$K$5:$K$29,"Augsts"),COUNTIF('Pazemes iekārtas'!$K$6:$K$14,"Augsts"),COUNTIF('Virszemes iekārtas'!$K$6:$K$11,"Augsts"),COUNTIF($K$6:$K185,"Augsts"))))</f>
      </c>
      <c r="B185" s="49">
        <f>CONCATENATE("Ļoti augsts",(SUM(COUNTIF('Pazemes sateces baseins'!$K$5:$K$27,"Ļoti augsts"),COUNTIF('Virszemes sateces baseins'!$K$5:$K$29,"Ļoti augsts"),COUNTIF('Pazemes iekārtas'!$K$6:$K$14,"Ļoti augsts"),COUNTIF('Virszemes iekārtas'!$K$6:$K$11,"Ļoti augsts"),COUNTIF($K$6:$K185,"Ļoti augsts"))))</f>
      </c>
      <c r="C185" s="49"/>
      <c r="D185" s="90" t="s">
        <v>942</v>
      </c>
      <c r="E185" s="93" t="s">
        <v>1035</v>
      </c>
      <c r="F185" s="44" t="inlineStr">
        <is>
          <t>Jā</t>
        </is>
      </c>
      <c r="G185" s="44"/>
      <c r="H185" s="44"/>
      <c r="I185" s="44"/>
      <c r="J185" s="44"/>
      <c r="K185" s="47">
        <f t="shared" si="13"/>
      </c>
      <c r="L185" s="46">
        <f t="shared" si="11"/>
      </c>
      <c r="M185" s="47">
        <f t="shared" si="14"/>
      </c>
      <c r="N185" s="47">
        <f t="shared" si="15"/>
      </c>
      <c r="O185" s="46">
        <f t="shared" si="12"/>
      </c>
    </row>
    <row r="186" spans="1:15" ht="25.5" x14ac:dyDescent="0.25">
      <c r="A186" s="49">
        <f>CONCATENATE("Augsts",(SUM(COUNTIF('Pazemes sateces baseins'!$K$5:$K$27,"Augsts"),COUNTIF('Virszemes sateces baseins'!$K$5:$K$29,"Augsts"),COUNTIF('Pazemes iekārtas'!$K$6:$K$14,"Augsts"),COUNTIF('Virszemes iekārtas'!$K$6:$K$11,"Augsts"),COUNTIF($K$6:$K186,"Augsts"))))</f>
      </c>
      <c r="B186" s="49">
        <f>CONCATENATE("Ļoti augsts",(SUM(COUNTIF('Pazemes sateces baseins'!$K$5:$K$27,"Ļoti augsts"),COUNTIF('Virszemes sateces baseins'!$K$5:$K$29,"Ļoti augsts"),COUNTIF('Pazemes iekārtas'!$K$6:$K$14,"Ļoti augsts"),COUNTIF('Virszemes iekārtas'!$K$6:$K$11,"Ļoti augsts"),COUNTIF($K$6:$K186,"Ļoti augsts"))))</f>
      </c>
      <c r="C186" s="49"/>
      <c r="D186" s="90" t="s">
        <v>943</v>
      </c>
      <c r="E186" s="91" t="s">
        <v>947</v>
      </c>
      <c r="F186" s="44" t="inlineStr">
        <is>
          <t>Jā</t>
        </is>
      </c>
      <c r="G186" s="44"/>
      <c r="H186" s="44"/>
      <c r="I186" s="44"/>
      <c r="J186" s="44"/>
      <c r="K186" s="47">
        <f t="shared" si="13"/>
      </c>
      <c r="L186" s="46">
        <f t="shared" si="11"/>
      </c>
      <c r="M186" s="47">
        <f t="shared" si="14"/>
      </c>
      <c r="N186" s="47">
        <f t="shared" si="15"/>
      </c>
      <c r="O186" s="46">
        <f t="shared" si="12"/>
      </c>
    </row>
    <row r="187" spans="1:15" x14ac:dyDescent="0.25">
      <c r="A187" s="49">
        <f>CONCATENATE("Augsts",(SUM(COUNTIF('Pazemes sateces baseins'!$K$5:$K$27,"Augsts"),COUNTIF('Virszemes sateces baseins'!$K$5:$K$29,"Augsts"),COUNTIF('Pazemes iekārtas'!$K$6:$K$14,"Augsts"),COUNTIF('Virszemes iekārtas'!$K$6:$K$11,"Augsts"),COUNTIF($K$6:$K187,"Augsts"))))</f>
      </c>
      <c r="B187" s="49">
        <f>CONCATENATE("Ļoti augsts",(SUM(COUNTIF('Pazemes sateces baseins'!$K$5:$K$27,"Ļoti augsts"),COUNTIF('Virszemes sateces baseins'!$K$5:$K$29,"Ļoti augsts"),COUNTIF('Pazemes iekārtas'!$K$6:$K$14,"Ļoti augsts"),COUNTIF('Virszemes iekārtas'!$K$6:$K$11,"Ļoti augsts"),COUNTIF($K$6:$K187,"Ļoti augsts"))))</f>
      </c>
      <c r="C187" s="49">
        <f>IF($F187="Nē","A1Nē","")</f>
      </c>
      <c r="D187" s="90" t="s">
        <v>944</v>
      </c>
      <c r="E187" s="93" t="s">
        <v>1036</v>
      </c>
      <c r="F187" s="44" t="inlineStr">
        <is>
          <t>Jā</t>
        </is>
      </c>
      <c r="G187" s="44"/>
      <c r="H187" s="44"/>
      <c r="I187" s="44"/>
      <c r="J187" s="44"/>
      <c r="K187" s="47">
        <f>IF(AND($N187=5,$M187=1),"Vidējs",IF(AND($N187=4,$M187=1),"Vidējs",IF(AND($N187=4,$M187=2),"Vidējs",IF(AND($N187=3,$M187=2),"Vidējs",IF(AND($N187=2,$M187=3),"Vidējs",IF(AND($N187=1,$M187=3),"Vidējs",IF(AND($N187=1,$M187=4),"Vidējs",IF(AND($N187=5,$M187=2),"Augsts",IF(AND($N187=4,$M187=3),"Augsts",IF(AND($N187=3,$M187=3),"Augsts",IF(AND($N187=3,$M187=4),"Augsts",IF(AND($N187=2,$M187=4),"Augsts",IF(AND($N187=1,$M187=5),"Augsts",IF(AND($N187=5,$M187=3),"Ļoti augsts",IF(AND($N187=5,$M187=4),"Ļoti augsts",IF(AND($N187=5,$M187=5),"Ļoti augsts",IF(AND($N187=4,$M187=4),"Ļoti augsts",IF(AND($N187=4,$M187=5),"Ļoti augsts",IF(AND($N187=3,$M187=5),"Ļoti augsts",IF(AND($N187=2,$M187=5),"Ļoti augsts",IF(AND($N187=3,$M187=1),"Zems",IF(AND($N187=2,$M187=1),"Zems",IF(AND($N187=2,$M187=2),"Zems",IF(AND($N187=1,$M187=1),"Zems",IF(AND($N187=1,$M187=2),"Zems",IF(F187="Nav zināms/jāapstiprina vēlāk","Ļoti augsts",IF(F187="Nē","Ļoti augsts","")))))))))))))))))))))))))))</f>
      </c>
      <c r="L187" s="46">
        <f>IF($F187&lt;&gt;"Nē","",IF(OR($G187="",$H187=""),"Norādīt notikuma iestāšanās iespējamību un seku smagumu",IF(AND($M187&gt;=2,OR($I187="",$J187="")),"Jānorāda notikuma ilgums un ietekmēto ūdens lietotāju skaits","")))</f>
      </c>
      <c r="M187" s="47">
        <f t="shared" si="14"/>
      </c>
      <c r="N187" s="47">
        <f t="shared" si="15"/>
      </c>
      <c r="O187" s="46">
        <f t="shared" si="12"/>
      </c>
    </row>
    <row r="188" spans="1:15" x14ac:dyDescent="0.2">
      <c r="A188" s="49">
        <f>CONCATENATE("Augsts",(SUM(COUNTIF('Pazemes sateces baseins'!$K$5:$K$27,"Augsts"),COUNTIF('Virszemes sateces baseins'!$K$5:$K$29,"Augsts"),COUNTIF('Pazemes iekārtas'!$K$6:$K$14,"Augsts"),COUNTIF('Virszemes iekārtas'!$K$6:$K$11,"Augsts"),COUNTIF($K$6:$K188,"Augsts"))))</f>
      </c>
      <c r="B188" s="49">
        <f>CONCATENATE("Ļoti augsts",(SUM(COUNTIF('Pazemes sateces baseins'!$K$5:$K$27,"Ļoti augsts"),COUNTIF('Virszemes sateces baseins'!$K$5:$K$29,"Ļoti augsts"),COUNTIF('Pazemes iekārtas'!$K$6:$K$14,"Ļoti augsts"),COUNTIF('Virszemes iekārtas'!$K$6:$K$11,"Ļoti augsts"),COUNTIF($K$6:$K188,"Ļoti augsts"))))</f>
      </c>
      <c r="C188" s="49"/>
      <c r="D188" s="107" t="s">
        <v>971</v>
      </c>
      <c r="E188" s="102"/>
      <c r="F188" s="44"/>
      <c r="G188" s="44"/>
      <c r="H188" s="44"/>
      <c r="I188" s="44"/>
      <c r="J188" s="44"/>
      <c r="K188" s="47">
        <f t="shared" si="13"/>
      </c>
      <c r="L188" s="46">
        <f t="shared" si="11"/>
      </c>
      <c r="M188" s="47">
        <f t="shared" si="14"/>
      </c>
      <c r="N188" s="47">
        <f t="shared" si="15"/>
      </c>
      <c r="O188" s="46">
        <f t="shared" si="12"/>
      </c>
    </row>
    <row r="189" spans="1:15" ht="38.25" x14ac:dyDescent="0.25">
      <c r="A189" s="49">
        <f>CONCATENATE("Augsts",(SUM(COUNTIF('Pazemes sateces baseins'!$K$5:$K$27,"Augsts"),COUNTIF('Virszemes sateces baseins'!$K$5:$K$29,"Augsts"),COUNTIF('Pazemes iekārtas'!$K$6:$K$14,"Augsts"),COUNTIF('Virszemes iekārtas'!$K$6:$K$11,"Augsts"),COUNTIF($K$6:$K189,"Augsts"))))</f>
      </c>
      <c r="B189" s="49">
        <f>CONCATENATE("Ļoti augsts",(SUM(COUNTIF('Pazemes sateces baseins'!$K$5:$K$27,"Ļoti augsts"),COUNTIF('Virszemes sateces baseins'!$K$5:$K$29,"Ļoti augsts"),COUNTIF('Pazemes iekārtas'!$K$6:$K$14,"Ļoti augsts"),COUNTIF('Virszemes iekārtas'!$K$6:$K$11,"Ļoti augsts"),COUNTIF($K$6:$K189,"Ļoti augsts"))))</f>
      </c>
      <c r="C189" s="49"/>
      <c r="D189" s="90" t="s">
        <v>972</v>
      </c>
      <c r="E189" s="93" t="s">
        <v>945</v>
      </c>
      <c r="F189" s="44" t="inlineStr">
        <is>
          <t>Jā</t>
        </is>
      </c>
      <c r="G189" s="44"/>
      <c r="H189" s="44"/>
      <c r="I189" s="44"/>
      <c r="J189" s="44"/>
      <c r="K189" s="47">
        <f t="shared" si="13"/>
      </c>
      <c r="L189" s="46">
        <f t="shared" si="11"/>
      </c>
      <c r="M189" s="47">
        <f t="shared" si="14"/>
      </c>
      <c r="N189" s="47">
        <f t="shared" si="15"/>
      </c>
      <c r="O189" s="46">
        <f t="shared" si="12"/>
      </c>
    </row>
    <row r="190" spans="1:15" ht="25.5" x14ac:dyDescent="0.25">
      <c r="A190" s="49">
        <f>CONCATENATE("Augsts",(SUM(COUNTIF('Pazemes sateces baseins'!$K$5:$K$27,"Augsts"),COUNTIF('Virszemes sateces baseins'!$K$5:$K$29,"Augsts"),COUNTIF('Pazemes iekārtas'!$K$6:$K$14,"Augsts"),COUNTIF('Virszemes iekārtas'!$K$6:$K$11,"Augsts"),COUNTIF($K$6:$K190,"Augsts"))))</f>
      </c>
      <c r="B190" s="49">
        <f>CONCATENATE("Ļoti augsts",(SUM(COUNTIF('Pazemes sateces baseins'!$K$5:$K$27,"Ļoti augsts"),COUNTIF('Virszemes sateces baseins'!$K$5:$K$29,"Ļoti augsts"),COUNTIF('Pazemes iekārtas'!$K$6:$K$14,"Ļoti augsts"),COUNTIF('Virszemes iekārtas'!$K$6:$K$11,"Ļoti augsts"),COUNTIF($K$6:$K190,"Ļoti augsts"))))</f>
      </c>
      <c r="C190" s="49"/>
      <c r="D190" s="90" t="s">
        <v>974</v>
      </c>
      <c r="E190" s="93" t="s">
        <v>946</v>
      </c>
      <c r="F190" s="44" t="inlineStr">
        <is>
          <t>Jā</t>
        </is>
      </c>
      <c r="G190" s="44"/>
      <c r="H190" s="44"/>
      <c r="I190" s="44"/>
      <c r="J190" s="44"/>
      <c r="K190" s="47">
        <f t="shared" si="13"/>
      </c>
      <c r="L190" s="46">
        <f t="shared" si="11"/>
      </c>
      <c r="M190" s="47">
        <f t="shared" si="14"/>
      </c>
      <c r="N190" s="47">
        <f t="shared" si="15"/>
      </c>
      <c r="O190" s="46">
        <f t="shared" si="12"/>
      </c>
    </row>
    <row r="191" spans="1:15" ht="25.5" x14ac:dyDescent="0.25">
      <c r="A191" s="49">
        <f>CONCATENATE("Augsts",(SUM(COUNTIF('Pazemes sateces baseins'!$K$5:$K$27,"Augsts"),COUNTIF('Virszemes sateces baseins'!$K$5:$K$29,"Augsts"),COUNTIF('Pazemes iekārtas'!$K$6:$K$14,"Augsts"),COUNTIF('Virszemes iekārtas'!$K$6:$K$11,"Augsts"),COUNTIF($K$6:$K191,"Augsts"))))</f>
      </c>
      <c r="B191" s="49">
        <f>CONCATENATE("Ļoti augsts",(SUM(COUNTIF('Pazemes sateces baseins'!$K$5:$K$27,"Ļoti augsts"),COUNTIF('Virszemes sateces baseins'!$K$5:$K$29,"Ļoti augsts"),COUNTIF('Pazemes iekārtas'!$K$6:$K$14,"Ļoti augsts"),COUNTIF('Virszemes iekārtas'!$K$6:$K$11,"Ļoti augsts"),COUNTIF($K$6:$K191,"Ļoti augsts"))))</f>
      </c>
      <c r="C191" s="49"/>
      <c r="D191" s="90" t="s">
        <v>975</v>
      </c>
      <c r="E191" s="91" t="s">
        <v>947</v>
      </c>
      <c r="F191" s="44" t="inlineStr">
        <is>
          <t>Jā</t>
        </is>
      </c>
      <c r="G191" s="44"/>
      <c r="H191" s="44"/>
      <c r="I191" s="44"/>
      <c r="J191" s="44"/>
      <c r="K191" s="47">
        <f t="shared" si="13"/>
      </c>
      <c r="L191" s="46">
        <f t="shared" si="11"/>
      </c>
      <c r="M191" s="47">
        <f t="shared" si="14"/>
      </c>
      <c r="N191" s="47">
        <f t="shared" si="15"/>
      </c>
      <c r="O191" s="46">
        <f t="shared" si="12"/>
      </c>
    </row>
    <row r="192" spans="1:15" x14ac:dyDescent="0.25">
      <c r="A192" s="49">
        <f>CONCATENATE("Augsts",(SUM(COUNTIF('Pazemes sateces baseins'!$K$5:$K$27,"Augsts"),COUNTIF('Virszemes sateces baseins'!$K$5:$K$29,"Augsts"),COUNTIF('Pazemes iekārtas'!$K$6:$K$14,"Augsts"),COUNTIF('Virszemes iekārtas'!$K$6:$K$11,"Augsts"),COUNTIF($K$6:$K192,"Augsts"))))</f>
      </c>
      <c r="B192" s="49">
        <f>CONCATENATE("Ļoti augsts",(SUM(COUNTIF('Pazemes sateces baseins'!$K$5:$K$27,"Ļoti augsts"),COUNTIF('Virszemes sateces baseins'!$K$5:$K$29,"Ļoti augsts"),COUNTIF('Pazemes iekārtas'!$K$6:$K$14,"Ļoti augsts"),COUNTIF('Virszemes iekārtas'!$K$6:$K$11,"Ļoti augsts"),COUNTIF($K$6:$K192,"Ļoti augsts"))))</f>
      </c>
      <c r="C192" s="49"/>
      <c r="D192" s="90" t="s">
        <v>976</v>
      </c>
      <c r="E192" s="91" t="s">
        <v>948</v>
      </c>
      <c r="F192" s="44" t="inlineStr">
        <is>
          <t>Nē</t>
        </is>
      </c>
      <c r="G192" s="44" t="inlineStr">
        <is>
          <t>Iespējams</t>
        </is>
      </c>
      <c r="H192" s="44" t="inlineStr">
        <is>
          <t>Nav būtiskas ietekmes</t>
        </is>
      </c>
      <c r="I192" s="44" t="inlineStr">
        <is>
          <t>1-7 dienas</t>
        </is>
      </c>
      <c r="J192" s="44" t="inlineStr">
        <is>
          <t>&gt; 100 000</t>
        </is>
      </c>
      <c r="K192" s="47">
        <f>IF(AND($N192=5,$M192=1),"Vidējs",IF(AND($N192=4,$M192=1),"Vidējs",IF(AND($N192=4,$M192=2),"Vidējs",IF(AND($N192=3,$M192=2),"Vidējs",IF(AND($N192=2,$M192=3),"Vidējs",IF(AND($N192=1,$M192=3),"Vidējs",IF(AND($N192=1,$M192=4),"Vidējs",IF(AND($N192=5,$M192=2),"Augsts",IF(AND($N192=4,$M192=3),"Augsts",IF(AND($N192=3,$M192=3),"Augsts",IF(AND($N192=3,$M192=4),"Augsts",IF(AND($N192=2,$M192=4),"Augsts",IF(AND($N192=1,$M192=5),"Augsts",IF(AND($N192=5,$M192=3),"Ļoti augsts",IF(AND($N192=5,$M192=4),"Ļoti augsts",IF(AND($N192=5,$M192=5),"Ļoti augsts",IF(AND($N192=4,$M192=4),"Ļoti augsts",IF(AND($N192=4,$M192=5),"Ļoti augsts",IF(AND($N192=3,$M192=5),"Ļoti augsts",IF(AND($N192=2,$M192=5),"Ļoti augsts",IF(AND($N192=3,$M192=1),"Zems",IF(AND($N192=2,$M192=1),"Zems",IF(AND($N192=2,$M192=2),"Zems",IF(AND($N192=1,$M192=1),"Zems",IF(AND($N192=1,$M192=2),"Zems",IF(F192="Nav zināms/jāapstiprina vēlāk","Ļoti augsts",IF(F192="Nē","Ļoti augsts","")))))))))))))))))))))))))))</f>
      </c>
      <c r="L192" s="46">
        <f t="shared" si="11"/>
      </c>
      <c r="M192" s="47">
        <f t="shared" si="14"/>
      </c>
      <c r="N192" s="47">
        <f t="shared" si="15"/>
      </c>
      <c r="O192" s="46">
        <f t="shared" si="12"/>
      </c>
    </row>
    <row r="193" spans="1:15" ht="25.5" x14ac:dyDescent="0.25">
      <c r="A193" s="49">
        <f>CONCATENATE("Augsts",(SUM(COUNTIF('Pazemes sateces baseins'!$K$5:$K$27,"Augsts"),COUNTIF('Virszemes sateces baseins'!$K$5:$K$29,"Augsts"),COUNTIF('Pazemes iekārtas'!$K$6:$K$14,"Augsts"),COUNTIF('Virszemes iekārtas'!$K$6:$K$11,"Augsts"),COUNTIF($K$6:$K193,"Augsts"))))</f>
      </c>
      <c r="B193" s="49">
        <f>CONCATENATE("Ļoti augsts",(SUM(COUNTIF('Pazemes sateces baseins'!$K$5:$K$27,"Ļoti augsts"),COUNTIF('Virszemes sateces baseins'!$K$5:$K$29,"Ļoti augsts"),COUNTIF('Pazemes iekārtas'!$K$6:$K$14,"Ļoti augsts"),COUNTIF('Virszemes iekārtas'!$K$6:$K$11,"Ļoti augsts"),COUNTIF($K$6:$K193,"Ļoti augsts"))))</f>
      </c>
      <c r="C193" s="49"/>
      <c r="D193" s="90" t="s">
        <v>977</v>
      </c>
      <c r="E193" s="93" t="s">
        <v>949</v>
      </c>
      <c r="F193" s="44" t="inlineStr">
        <is>
          <t>Jā</t>
        </is>
      </c>
      <c r="G193" s="44"/>
      <c r="H193" s="44"/>
      <c r="I193" s="44"/>
      <c r="J193" s="44"/>
      <c r="K193" s="47">
        <f t="shared" si="13"/>
      </c>
      <c r="L193" s="46">
        <f t="shared" si="11"/>
      </c>
      <c r="M193" s="47">
        <f t="shared" si="14"/>
      </c>
      <c r="N193" s="47">
        <f t="shared" si="15"/>
      </c>
      <c r="O193" s="46">
        <f t="shared" si="12"/>
      </c>
    </row>
    <row r="194" spans="1:15" ht="25.5" x14ac:dyDescent="0.25">
      <c r="A194" s="49">
        <f>CONCATENATE("Augsts",(SUM(COUNTIF('Pazemes sateces baseins'!$K$5:$K$27,"Augsts"),COUNTIF('Virszemes sateces baseins'!$K$5:$K$29,"Augsts"),COUNTIF('Pazemes iekārtas'!$K$6:$K$14,"Augsts"),COUNTIF('Virszemes iekārtas'!$K$6:$K$11,"Augsts"),COUNTIF($K$6:$K194,"Augsts"))))</f>
      </c>
      <c r="B194" s="49">
        <f>CONCATENATE("Ļoti augsts",(SUM(COUNTIF('Pazemes sateces baseins'!$K$5:$K$27,"Ļoti augsts"),COUNTIF('Virszemes sateces baseins'!$K$5:$K$29,"Ļoti augsts"),COUNTIF('Pazemes iekārtas'!$K$6:$K$14,"Ļoti augsts"),COUNTIF('Virszemes iekārtas'!$K$6:$K$11,"Ļoti augsts"),COUNTIF($K$6:$K194,"Ļoti augsts"))))</f>
      </c>
      <c r="C194" s="49"/>
      <c r="D194" s="90" t="s">
        <v>978</v>
      </c>
      <c r="E194" s="93" t="s">
        <v>950</v>
      </c>
      <c r="F194" s="44" t="inlineStr">
        <is>
          <t>Jā</t>
        </is>
      </c>
      <c r="G194" s="44"/>
      <c r="H194" s="44"/>
      <c r="I194" s="44"/>
      <c r="J194" s="44"/>
      <c r="K194" s="47">
        <f t="shared" si="13"/>
      </c>
      <c r="L194" s="46">
        <f t="shared" si="11"/>
      </c>
      <c r="M194" s="47">
        <f t="shared" si="14"/>
      </c>
      <c r="N194" s="47">
        <f t="shared" si="15"/>
      </c>
      <c r="O194" s="46">
        <f t="shared" si="12"/>
      </c>
    </row>
    <row r="195" spans="1:15" ht="25.5" x14ac:dyDescent="0.25">
      <c r="A195" s="49">
        <f>CONCATENATE("Augsts",(SUM(COUNTIF('Pazemes sateces baseins'!$K$5:$K$27,"Augsts"),COUNTIF('Virszemes sateces baseins'!$K$5:$K$29,"Augsts"),COUNTIF('Pazemes iekārtas'!$K$6:$K$14,"Augsts"),COUNTIF('Virszemes iekārtas'!$K$6:$K$11,"Augsts"),COUNTIF($K$6:$K195,"Augsts"))))</f>
      </c>
      <c r="B195" s="49">
        <f>CONCATENATE("Ļoti augsts",(SUM(COUNTIF('Pazemes sateces baseins'!$K$5:$K$27,"Ļoti augsts"),COUNTIF('Virszemes sateces baseins'!$K$5:$K$29,"Ļoti augsts"),COUNTIF('Pazemes iekārtas'!$K$6:$K$14,"Ļoti augsts"),COUNTIF('Virszemes iekārtas'!$K$6:$K$11,"Ļoti augsts"),COUNTIF($K$6:$K195,"Ļoti augsts"))))</f>
      </c>
      <c r="C195" s="49">
        <f>IF($F195="Nē","A1Nē","")</f>
      </c>
      <c r="D195" s="90" t="s">
        <v>979</v>
      </c>
      <c r="E195" s="93" t="s">
        <v>951</v>
      </c>
      <c r="F195" s="44" t="inlineStr">
        <is>
          <t>Jā</t>
        </is>
      </c>
      <c r="G195" s="44"/>
      <c r="H195" s="44"/>
      <c r="I195" s="44"/>
      <c r="J195" s="44"/>
      <c r="K195" s="47">
        <f>IF(AND($N195=5,$M195=1),"Vidējs",IF(AND($N195=4,$M195=1),"Vidējs",IF(AND($N195=4,$M195=2),"Vidējs",IF(AND($N195=3,$M195=2),"Vidējs",IF(AND($N195=2,$M195=3),"Vidējs",IF(AND($N195=1,$M195=3),"Vidējs",IF(AND($N195=1,$M195=4),"Vidējs",IF(AND($N195=5,$M195=2),"Augsts",IF(AND($N195=4,$M195=3),"Augsts",IF(AND($N195=3,$M195=3),"Augsts",IF(AND($N195=3,$M195=4),"Augsts",IF(AND($N195=2,$M195=4),"Augsts",IF(AND($N195=1,$M195=5),"Augsts",IF(AND($N195=5,$M195=3),"Ļoti augsts",IF(AND($N195=5,$M195=4),"Ļoti augsts",IF(AND($N195=5,$M195=5),"Ļoti augsts",IF(AND($N195=4,$M195=4),"Ļoti augsts",IF(AND($N195=4,$M195=5),"Ļoti augsts",IF(AND($N195=3,$M195=5),"Ļoti augsts",IF(AND($N195=2,$M195=5),"Ļoti augsts",IF(AND($N195=3,$M195=1),"Zems",IF(AND($N195=2,$M195=1),"Zems",IF(AND($N195=2,$M195=2),"Zems",IF(AND($N195=1,$M195=1),"Zems",IF(AND($N195=1,$M195=2),"Zems",IF(F195="Nav zināms/jāapstiprina vēlāk","Ļoti augsts",IF(F195="Nē","Ļoti augsts","")))))))))))))))))))))))))))</f>
      </c>
      <c r="L195" s="46">
        <f>IF($F195&lt;&gt;"Nē","",IF(OR($G195="",$H195=""),"Norādīt notikuma iestāšanās iespējamību un seku smagumu",IF(AND($M195&gt;=2,OR($I195="",$J195="")),"Jānorāda notikuma ilgums un ietekmēto ūdens lietotāju skaits","")))</f>
      </c>
      <c r="M195" s="47">
        <f t="shared" si="14"/>
      </c>
      <c r="N195" s="47">
        <f t="shared" si="15"/>
      </c>
      <c r="O195" s="46">
        <f t="shared" si="12"/>
      </c>
    </row>
    <row r="196" spans="1:15" ht="25.5" x14ac:dyDescent="0.25">
      <c r="A196" s="49">
        <f>CONCATENATE("Augsts",(SUM(COUNTIF('Pazemes sateces baseins'!$K$5:$K$27,"Augsts"),COUNTIF('Virszemes sateces baseins'!$K$5:$K$29,"Augsts"),COUNTIF('Pazemes iekārtas'!$K$6:$K$14,"Augsts"),COUNTIF('Virszemes iekārtas'!$K$6:$K$11,"Augsts"),COUNTIF($K$6:$K196,"Augsts"))))</f>
      </c>
      <c r="B196" s="49">
        <f>CONCATENATE("Ļoti augsts",(SUM(COUNTIF('Pazemes sateces baseins'!$K$5:$K$27,"Ļoti augsts"),COUNTIF('Virszemes sateces baseins'!$K$5:$K$29,"Ļoti augsts"),COUNTIF('Pazemes iekārtas'!$K$6:$K$14,"Ļoti augsts"),COUNTIF('Virszemes iekārtas'!$K$6:$K$11,"Ļoti augsts"),COUNTIF($K$6:$K196,"Ļoti augsts"))))</f>
      </c>
      <c r="C196" s="49">
        <f>IF(F196="Nē","A8Nē","")</f>
      </c>
      <c r="D196" s="90" t="s">
        <v>980</v>
      </c>
      <c r="E196" s="93" t="s">
        <v>952</v>
      </c>
      <c r="F196" s="44" t="inlineStr">
        <is>
          <t>Jā</t>
        </is>
      </c>
      <c r="G196" s="44"/>
      <c r="H196" s="44"/>
      <c r="I196" s="44"/>
      <c r="J196" s="44"/>
      <c r="K196" s="47">
        <f t="shared" si="13"/>
      </c>
      <c r="L196" s="46">
        <f>IF($F196&lt;&gt;"Nē","",IF(OR($G196="",$H196=""),"Norādīt notikuma iestāšanās iespējamību un seku smagumu",IF(AND($M196&gt;=2,OR($I196="",$J196="")),"Jānorāda notikuma ilgums un ietekmēto ūdens lietotāju skaits","")))</f>
      </c>
      <c r="M196" s="47">
        <f t="shared" si="14"/>
      </c>
      <c r="N196" s="47">
        <f t="shared" si="15"/>
      </c>
      <c r="O196" s="46">
        <f t="shared" si="12"/>
      </c>
    </row>
    <row r="197" spans="1:15" ht="25.5" x14ac:dyDescent="0.25">
      <c r="A197" s="49">
        <f>CONCATENATE("Augsts",(SUM(COUNTIF('Pazemes sateces baseins'!$K$5:$K$27,"Augsts"),COUNTIF('Virszemes sateces baseins'!$K$5:$K$29,"Augsts"),COUNTIF('Pazemes iekārtas'!$K$6:$K$14,"Augsts"),COUNTIF('Virszemes iekārtas'!$K$6:$K$11,"Augsts"),COUNTIF($K$6:$K197,"Augsts"))))</f>
      </c>
      <c r="B197" s="49">
        <f>CONCATENATE("Ļoti augsts",(SUM(COUNTIF('Pazemes sateces baseins'!$K$5:$K$27,"Ļoti augsts"),COUNTIF('Virszemes sateces baseins'!$K$5:$K$29,"Ļoti augsts"),COUNTIF('Pazemes iekārtas'!$K$6:$K$14,"Ļoti augsts"),COUNTIF('Virszemes iekārtas'!$K$6:$K$11,"Ļoti augsts"),COUNTIF($K$6:$K197,"Ļoti augsts"))))</f>
      </c>
      <c r="C197" s="49"/>
      <c r="D197" s="90" t="s">
        <v>981</v>
      </c>
      <c r="E197" s="93" t="s">
        <v>953</v>
      </c>
      <c r="F197" s="44" t="inlineStr">
        <is>
          <t>Jā</t>
        </is>
      </c>
      <c r="G197" s="44"/>
      <c r="H197" s="44"/>
      <c r="I197" s="44"/>
      <c r="J197" s="44"/>
      <c r="K197" s="47">
        <f t="shared" si="13"/>
      </c>
      <c r="L197" s="46">
        <f t="shared" si="11"/>
      </c>
      <c r="M197" s="47">
        <f t="shared" si="14"/>
      </c>
      <c r="N197" s="47">
        <f t="shared" si="15"/>
      </c>
      <c r="O197" s="46">
        <f t="shared" si="12"/>
      </c>
    </row>
    <row r="198" spans="1:15" ht="25.5" x14ac:dyDescent="0.25">
      <c r="A198" s="49">
        <f>CONCATENATE("Augsts",(SUM(COUNTIF('Pazemes sateces baseins'!$K$5:$K$27,"Augsts"),COUNTIF('Virszemes sateces baseins'!$K$5:$K$29,"Augsts"),COUNTIF('Pazemes iekārtas'!$K$6:$K$14,"Augsts"),COUNTIF('Virszemes iekārtas'!$K$6:$K$11,"Augsts"),COUNTIF($K$6:$K198,"Augsts"))))</f>
      </c>
      <c r="B198" s="49">
        <f>CONCATENATE("Ļoti augsts",(SUM(COUNTIF('Pazemes sateces baseins'!$K$5:$K$27,"Ļoti augsts"),COUNTIF('Virszemes sateces baseins'!$K$5:$K$29,"Ļoti augsts"),COUNTIF('Pazemes iekārtas'!$K$6:$K$14,"Ļoti augsts"),COUNTIF('Virszemes iekārtas'!$K$6:$K$11,"Ļoti augsts"),COUNTIF($K$6:$K198,"Ļoti augsts"))))</f>
      </c>
      <c r="C198" s="49"/>
      <c r="D198" s="90" t="s">
        <v>973</v>
      </c>
      <c r="E198" s="93" t="s">
        <v>954</v>
      </c>
      <c r="F198" s="44" t="inlineStr">
        <is>
          <t>Jā</t>
        </is>
      </c>
      <c r="G198" s="44"/>
      <c r="H198" s="44"/>
      <c r="I198" s="44"/>
      <c r="J198" s="44"/>
      <c r="K198" s="47">
        <f t="shared" si="13"/>
      </c>
      <c r="L198" s="46">
        <f t="shared" ref="L198:L216" si="18">IF($F198&lt;&gt;"Jā","",IF(OR($G198="",$H198=""),"Norādīt notikuma iestāšanās iespējamību un seku smagumu",IF(AND($M198&gt;=2,OR($I198="",$J198="")),"Jānorāda notikuma ilgums un ietekmēto ūdens lietotāju skaits","")))</f>
      </c>
      <c r="M198" s="47">
        <f t="shared" si="14"/>
      </c>
      <c r="N198" s="47">
        <f t="shared" si="15"/>
      </c>
      <c r="O198" s="46">
        <f t="shared" ref="O198:O216" si="19">IF(AND($N198&gt;0,$M198&gt;0),$N198*$M198,"")</f>
      </c>
    </row>
    <row r="199" spans="1:15" ht="51" x14ac:dyDescent="0.25">
      <c r="A199" s="49">
        <f>CONCATENATE("Augsts",(SUM(COUNTIF('Pazemes sateces baseins'!$K$5:$K$27,"Augsts"),COUNTIF('Virszemes sateces baseins'!$K$5:$K$29,"Augsts"),COUNTIF('Pazemes iekārtas'!$K$6:$K$14,"Augsts"),COUNTIF('Virszemes iekārtas'!$K$6:$K$11,"Augsts"),COUNTIF($K$6:$K199,"Augsts"))))</f>
      </c>
      <c r="B199" s="49">
        <f>CONCATENATE("Ļoti augsts",(SUM(COUNTIF('Pazemes sateces baseins'!$K$5:$K$27,"Ļoti augsts"),COUNTIF('Virszemes sateces baseins'!$K$5:$K$29,"Ļoti augsts"),COUNTIF('Pazemes iekārtas'!$K$6:$K$14,"Ļoti augsts"),COUNTIF('Virszemes iekārtas'!$K$6:$K$11,"Ļoti augsts"),COUNTIF($K$6:$K199,"Ļoti augsts"))))</f>
      </c>
      <c r="C199" s="49"/>
      <c r="D199" s="90" t="s">
        <v>982</v>
      </c>
      <c r="E199" s="93" t="s">
        <v>955</v>
      </c>
      <c r="F199" s="44" t="inlineStr">
        <is>
          <t>Jā</t>
        </is>
      </c>
      <c r="G199" s="44"/>
      <c r="H199" s="44"/>
      <c r="I199" s="44"/>
      <c r="J199" s="44"/>
      <c r="K199" s="47">
        <f t="shared" ref="K199:K216" si="20">IF(AND($N199=5,$M199=1),"Vidējs",IF(AND($N199=4,$M199=1),"Vidējs",IF(AND($N199=4,$M199=2),"Vidējs",IF(AND($N199=3,$M199=2),"Vidējs",IF(AND($N199=2,$M199=3),"Vidējs",IF(AND($N199=1,$M199=3),"Vidējs",IF(AND($N199=1,$M199=4),"Vidējs",IF(AND($N199=5,$M199=2),"Augsts",IF(AND($N199=4,$M199=3),"Augsts",IF(AND($N199=3,$M199=3),"Augsts",IF(AND($N199=3,$M199=4),"Augsts",IF(AND($N199=2,$M199=4),"Augsts",IF(AND($N199=1,$M199=5),"Augsts",IF(AND($N199=5,$M199=3),"Ļoti augsts",IF(AND($N199=5,$M199=4),"Ļoti augsts",IF(AND($N199=5,$M199=5),"Ļoti augsts",IF(AND($N199=4,$M199=4),"Ļoti augsts",IF(AND($N199=4,$M199=5),"Ļoti augsts",IF(AND($N199=3,$M199=5),"Ļoti augsts",IF(AND($N199=2,$M199=5),"Ļoti augsts",IF(AND($N199=3,$M199=1),"Zems",IF(AND($N199=2,$M199=1),"Zems",IF(AND($N199=2,$M199=2),"Zems",IF(AND($N199=1,$M199=1),"Zems",IF(AND($N199=1,$M199=2),"Zems",IF(F199="Nav zināms/jāapstiprina vēlāk","Ļoti augsts",""))))))))))))))))))))))))))</f>
      </c>
      <c r="L199" s="46">
        <f t="shared" si="18"/>
      </c>
      <c r="M199" s="47">
        <f t="shared" ref="M199:M216" si="21">IF($H199="Nav būtiskas ietekmes",1,IF($H199="Neliela ietekme uz regulējošām prasībām",2,IF($H199="Liela ietekme uz organoleptiskajām īpašībām",3,IF($H199="Liela ietekme uz regulējošām prasībām",4,IF($H199="Katastrofāla ietekme uz sabiedrības veselību",5,0)))))</f>
      </c>
      <c r="N199" s="47">
        <f t="shared" ref="N199:N216" si="22">IF($G199="Reti",1,IF($G199="Mazticams",2,IF($G199="Vidējs",3,IF($G199="Iespējams",4,IF($G199="Gandrīz_noteikti",5,0)))))</f>
      </c>
      <c r="O199" s="46">
        <f t="shared" si="19"/>
      </c>
    </row>
    <row r="200" spans="1:15" ht="25.5" x14ac:dyDescent="0.25">
      <c r="A200" s="49">
        <f>CONCATENATE("Augsts",(SUM(COUNTIF('Pazemes sateces baseins'!$K$5:$K$27,"Augsts"),COUNTIF('Virszemes sateces baseins'!$K$5:$K$29,"Augsts"),COUNTIF('Pazemes iekārtas'!$K$6:$K$14,"Augsts"),COUNTIF('Virszemes iekārtas'!$K$6:$K$11,"Augsts"),COUNTIF($K$6:$K200,"Augsts"))))</f>
      </c>
      <c r="B200" s="49">
        <f>CONCATENATE("Ļoti augsts",(SUM(COUNTIF('Pazemes sateces baseins'!$K$5:$K$27,"Ļoti augsts"),COUNTIF('Virszemes sateces baseins'!$K$5:$K$29,"Ļoti augsts"),COUNTIF('Pazemes iekārtas'!$K$6:$K$14,"Ļoti augsts"),COUNTIF('Virszemes iekārtas'!$K$6:$K$11,"Ļoti augsts"),COUNTIF($K$6:$K200,"Ļoti augsts"))))</f>
      </c>
      <c r="C200" s="49">
        <f>IF(F200="Nē","A8Nē","")</f>
      </c>
      <c r="D200" s="90" t="s">
        <v>983</v>
      </c>
      <c r="E200" s="93" t="s">
        <v>956</v>
      </c>
      <c r="F200" s="44" t="inlineStr">
        <is>
          <t>Jā</t>
        </is>
      </c>
      <c r="G200" s="44"/>
      <c r="H200" s="44"/>
      <c r="I200" s="44"/>
      <c r="J200" s="44"/>
      <c r="K200" s="47">
        <f t="shared" si="20"/>
      </c>
      <c r="L200" s="46">
        <f>IF($F200&lt;&gt;"Nē","",IF(OR($G200="",$H200=""),"Norādīt notikuma iestāšanās iespējamību un seku smagumu",IF(AND($M200&gt;=2,OR($I200="",$J200="")),"Jānorāda notikuma ilgums un ietekmēto ūdens lietotāju skaits","")))</f>
      </c>
      <c r="M200" s="47">
        <f t="shared" si="21"/>
      </c>
      <c r="N200" s="47">
        <f t="shared" si="22"/>
      </c>
      <c r="O200" s="46">
        <f t="shared" si="19"/>
      </c>
    </row>
    <row r="201" spans="1:15" ht="25.5" x14ac:dyDescent="0.25">
      <c r="A201" s="49">
        <f>CONCATENATE("Augsts",(SUM(COUNTIF('Pazemes sateces baseins'!$K$5:$K$27,"Augsts"),COUNTIF('Virszemes sateces baseins'!$K$5:$K$29,"Augsts"),COUNTIF('Pazemes iekārtas'!$K$6:$K$14,"Augsts"),COUNTIF('Virszemes iekārtas'!$K$6:$K$11,"Augsts"),COUNTIF($K$6:$K201,"Augsts"))))</f>
      </c>
      <c r="B201" s="49">
        <f>CONCATENATE("Ļoti augsts",(SUM(COUNTIF('Pazemes sateces baseins'!$K$5:$K$27,"Ļoti augsts"),COUNTIF('Virszemes sateces baseins'!$K$5:$K$29,"Ļoti augsts"),COUNTIF('Pazemes iekārtas'!$K$6:$K$14,"Ļoti augsts"),COUNTIF('Virszemes iekārtas'!$K$6:$K$11,"Ļoti augsts"),COUNTIF($K$6:$K201,"Ļoti augsts"))))</f>
      </c>
      <c r="C201" s="49"/>
      <c r="D201" s="90" t="s">
        <v>984</v>
      </c>
      <c r="E201" s="93" t="s">
        <v>957</v>
      </c>
      <c r="F201" s="44" t="inlineStr">
        <is>
          <t>Jā</t>
        </is>
      </c>
      <c r="G201" s="44"/>
      <c r="H201" s="44"/>
      <c r="I201" s="44"/>
      <c r="J201" s="44"/>
      <c r="K201" s="47">
        <f t="shared" si="20"/>
      </c>
      <c r="L201" s="46">
        <f t="shared" si="18"/>
      </c>
      <c r="M201" s="47">
        <f t="shared" si="21"/>
      </c>
      <c r="N201" s="47">
        <f t="shared" si="22"/>
      </c>
      <c r="O201" s="46">
        <f t="shared" si="19"/>
      </c>
    </row>
    <row r="202" spans="1:15" ht="25.5" x14ac:dyDescent="0.25">
      <c r="A202" s="49">
        <f>CONCATENATE("Augsts",(SUM(COUNTIF('Pazemes sateces baseins'!$K$5:$K$27,"Augsts"),COUNTIF('Virszemes sateces baseins'!$K$5:$K$29,"Augsts"),COUNTIF('Pazemes iekārtas'!$K$6:$K$14,"Augsts"),COUNTIF('Virszemes iekārtas'!$K$6:$K$11,"Augsts"),COUNTIF($K$6:$K202,"Augsts"))))</f>
      </c>
      <c r="B202" s="49">
        <f>CONCATENATE("Ļoti augsts",(SUM(COUNTIF('Pazemes sateces baseins'!$K$5:$K$27,"Ļoti augsts"),COUNTIF('Virszemes sateces baseins'!$K$5:$K$29,"Ļoti augsts"),COUNTIF('Pazemes iekārtas'!$K$6:$K$14,"Ļoti augsts"),COUNTIF('Virszemes iekārtas'!$K$6:$K$11,"Ļoti augsts"),COUNTIF($K$6:$K202,"Ļoti augsts"))))</f>
      </c>
      <c r="C202" s="49"/>
      <c r="D202" s="90" t="s">
        <v>985</v>
      </c>
      <c r="E202" s="93" t="s">
        <v>958</v>
      </c>
      <c r="F202" s="44" t="inlineStr">
        <is>
          <t>Jā</t>
        </is>
      </c>
      <c r="G202" s="44"/>
      <c r="H202" s="44"/>
      <c r="I202" s="44"/>
      <c r="J202" s="44"/>
      <c r="K202" s="47">
        <f t="shared" si="20"/>
      </c>
      <c r="L202" s="46">
        <f t="shared" si="18"/>
      </c>
      <c r="M202" s="47">
        <f t="shared" si="21"/>
      </c>
      <c r="N202" s="47">
        <f t="shared" si="22"/>
      </c>
      <c r="O202" s="46">
        <f t="shared" si="19"/>
      </c>
    </row>
    <row r="203" spans="1:15" ht="25.5" x14ac:dyDescent="0.25">
      <c r="A203" s="49">
        <f>CONCATENATE("Augsts",(SUM(COUNTIF('Pazemes sateces baseins'!$K$5:$K$27,"Augsts"),COUNTIF('Virszemes sateces baseins'!$K$5:$K$29,"Augsts"),COUNTIF('Pazemes iekārtas'!$K$6:$K$14,"Augsts"),COUNTIF('Virszemes iekārtas'!$K$6:$K$11,"Augsts"),COUNTIF($K$6:$K203,"Augsts"))))</f>
      </c>
      <c r="B203" s="49">
        <f>CONCATENATE("Ļoti augsts",(SUM(COUNTIF('Pazemes sateces baseins'!$K$5:$K$27,"Ļoti augsts"),COUNTIF('Virszemes sateces baseins'!$K$5:$K$29,"Ļoti augsts"),COUNTIF('Pazemes iekārtas'!$K$6:$K$14,"Ļoti augsts"),COUNTIF('Virszemes iekārtas'!$K$6:$K$11,"Ļoti augsts"),COUNTIF($K$6:$K203,"Ļoti augsts"))))</f>
      </c>
      <c r="C203" s="49"/>
      <c r="D203" s="90" t="s">
        <v>986</v>
      </c>
      <c r="E203" s="93" t="s">
        <v>959</v>
      </c>
      <c r="F203" s="44" t="inlineStr">
        <is>
          <t>Jā</t>
        </is>
      </c>
      <c r="G203" s="44"/>
      <c r="H203" s="44"/>
      <c r="I203" s="44"/>
      <c r="J203" s="44"/>
      <c r="K203" s="47">
        <f t="shared" si="20"/>
      </c>
      <c r="L203" s="46">
        <f t="shared" si="18"/>
      </c>
      <c r="M203" s="47">
        <f t="shared" si="21"/>
      </c>
      <c r="N203" s="47">
        <f t="shared" si="22"/>
      </c>
      <c r="O203" s="46">
        <f t="shared" si="19"/>
      </c>
    </row>
    <row r="204" spans="1:15" ht="25.5" x14ac:dyDescent="0.25">
      <c r="A204" s="49">
        <f>CONCATENATE("Augsts",(SUM(COUNTIF('Pazemes sateces baseins'!$K$5:$K$27,"Augsts"),COUNTIF('Virszemes sateces baseins'!$K$5:$K$29,"Augsts"),COUNTIF('Pazemes iekārtas'!$K$6:$K$14,"Augsts"),COUNTIF('Virszemes iekārtas'!$K$6:$K$11,"Augsts"),COUNTIF($K$6:$K204,"Augsts"))))</f>
      </c>
      <c r="B204" s="49">
        <f>CONCATENATE("Ļoti augsts",(SUM(COUNTIF('Pazemes sateces baseins'!$K$5:$K$27,"Ļoti augsts"),COUNTIF('Virszemes sateces baseins'!$K$5:$K$29,"Ļoti augsts"),COUNTIF('Pazemes iekārtas'!$K$6:$K$14,"Ļoti augsts"),COUNTIF('Virszemes iekārtas'!$K$6:$K$11,"Ļoti augsts"),COUNTIF($K$6:$K204,"Ļoti augsts"))))</f>
      </c>
      <c r="C204" s="49"/>
      <c r="D204" s="90" t="s">
        <v>987</v>
      </c>
      <c r="E204" s="93" t="s">
        <v>960</v>
      </c>
      <c r="F204" s="44" t="inlineStr">
        <is>
          <t>Jā</t>
        </is>
      </c>
      <c r="G204" s="44"/>
      <c r="H204" s="44"/>
      <c r="I204" s="44"/>
      <c r="J204" s="44"/>
      <c r="K204" s="47">
        <f t="shared" si="20"/>
      </c>
      <c r="L204" s="46">
        <f t="shared" si="18"/>
      </c>
      <c r="M204" s="47">
        <f t="shared" si="21"/>
      </c>
      <c r="N204" s="47">
        <f t="shared" si="22"/>
      </c>
      <c r="O204" s="46">
        <f t="shared" si="19"/>
      </c>
    </row>
    <row r="205" spans="1:15" ht="38.25" x14ac:dyDescent="0.25">
      <c r="A205" s="49">
        <f>CONCATENATE("Augsts",(SUM(COUNTIF('Pazemes sateces baseins'!$K$5:$K$27,"Augsts"),COUNTIF('Virszemes sateces baseins'!$K$5:$K$29,"Augsts"),COUNTIF('Pazemes iekārtas'!$K$6:$K$14,"Augsts"),COUNTIF('Virszemes iekārtas'!$K$6:$K$11,"Augsts"),COUNTIF($K$6:$K205,"Augsts"))))</f>
      </c>
      <c r="B205" s="49">
        <f>CONCATENATE("Ļoti augsts",(SUM(COUNTIF('Pazemes sateces baseins'!$K$5:$K$27,"Ļoti augsts"),COUNTIF('Virszemes sateces baseins'!$K$5:$K$29,"Ļoti augsts"),COUNTIF('Pazemes iekārtas'!$K$6:$K$14,"Ļoti augsts"),COUNTIF('Virszemes iekārtas'!$K$6:$K$11,"Ļoti augsts"),COUNTIF($K$6:$K205,"Ļoti augsts"))))</f>
      </c>
      <c r="C205" s="49"/>
      <c r="D205" s="90" t="s">
        <v>988</v>
      </c>
      <c r="E205" s="91" t="s">
        <v>1037</v>
      </c>
      <c r="F205" s="44" t="inlineStr">
        <is>
          <t>Jā</t>
        </is>
      </c>
      <c r="G205" s="44"/>
      <c r="H205" s="44"/>
      <c r="I205" s="44"/>
      <c r="J205" s="44"/>
      <c r="K205" s="47">
        <f t="shared" si="20"/>
      </c>
      <c r="L205" s="46">
        <f t="shared" si="18"/>
      </c>
      <c r="M205" s="47">
        <f t="shared" si="21"/>
      </c>
      <c r="N205" s="47">
        <f t="shared" si="22"/>
      </c>
      <c r="O205" s="46">
        <f t="shared" si="19"/>
      </c>
    </row>
    <row r="206" spans="1:15" ht="25.5" x14ac:dyDescent="0.25">
      <c r="A206" s="49">
        <f>CONCATENATE("Augsts",(SUM(COUNTIF('Pazemes sateces baseins'!$K$5:$K$27,"Augsts"),COUNTIF('Virszemes sateces baseins'!$K$5:$K$29,"Augsts"),COUNTIF('Pazemes iekārtas'!$K$6:$K$14,"Augsts"),COUNTIF('Virszemes iekārtas'!$K$6:$K$11,"Augsts"),COUNTIF($K$6:$K206,"Augsts"))))</f>
      </c>
      <c r="B206" s="49">
        <f>CONCATENATE("Ļoti augsts",(SUM(COUNTIF('Pazemes sateces baseins'!$K$5:$K$27,"Ļoti augsts"),COUNTIF('Virszemes sateces baseins'!$K$5:$K$29,"Ļoti augsts"),COUNTIF('Pazemes iekārtas'!$K$6:$K$14,"Ļoti augsts"),COUNTIF('Virszemes iekārtas'!$K$6:$K$11,"Ļoti augsts"),COUNTIF($K$6:$K206,"Ļoti augsts"))))</f>
      </c>
      <c r="C206" s="49"/>
      <c r="D206" s="90" t="s">
        <v>989</v>
      </c>
      <c r="E206" s="93" t="s">
        <v>961</v>
      </c>
      <c r="F206" s="44" t="inlineStr">
        <is>
          <t>Jā</t>
        </is>
      </c>
      <c r="G206" s="44"/>
      <c r="H206" s="44"/>
      <c r="I206" s="44"/>
      <c r="J206" s="44"/>
      <c r="K206" s="47">
        <f t="shared" si="20"/>
      </c>
      <c r="L206" s="46">
        <f t="shared" si="18"/>
      </c>
      <c r="M206" s="47">
        <f t="shared" si="21"/>
      </c>
      <c r="N206" s="47">
        <f t="shared" si="22"/>
      </c>
      <c r="O206" s="46">
        <f t="shared" si="19"/>
      </c>
    </row>
    <row r="207" spans="1:15" x14ac:dyDescent="0.25">
      <c r="A207" s="49">
        <f>CONCATENATE("Augsts",(SUM(COUNTIF('Pazemes sateces baseins'!$K$5:$K$27,"Augsts"),COUNTIF('Virszemes sateces baseins'!$K$5:$K$29,"Augsts"),COUNTIF('Pazemes iekārtas'!$K$6:$K$14,"Augsts"),COUNTIF('Virszemes iekārtas'!$K$6:$K$11,"Augsts"),COUNTIF($K$6:$K207,"Augsts"))))</f>
      </c>
      <c r="B207" s="49">
        <f>CONCATENATE("Ļoti augsts",(SUM(COUNTIF('Pazemes sateces baseins'!$K$5:$K$27,"Ļoti augsts"),COUNTIF('Virszemes sateces baseins'!$K$5:$K$29,"Ļoti augsts"),COUNTIF('Pazemes iekārtas'!$K$6:$K$14,"Ļoti augsts"),COUNTIF('Virszemes iekārtas'!$K$6:$K$11,"Ļoti augsts"),COUNTIF($K$6:$K207,"Ļoti augsts"))))</f>
      </c>
      <c r="C207" s="49"/>
      <c r="D207" s="90" t="s">
        <v>990</v>
      </c>
      <c r="E207" s="93" t="s">
        <v>962</v>
      </c>
      <c r="F207" s="44" t="inlineStr">
        <is>
          <t>Jā</t>
        </is>
      </c>
      <c r="G207" s="44"/>
      <c r="H207" s="44"/>
      <c r="I207" s="44"/>
      <c r="J207" s="44"/>
      <c r="K207" s="47">
        <f t="shared" si="20"/>
      </c>
      <c r="L207" s="46">
        <f t="shared" si="18"/>
      </c>
      <c r="M207" s="47">
        <f t="shared" si="21"/>
      </c>
      <c r="N207" s="47">
        <f t="shared" si="22"/>
      </c>
      <c r="O207" s="46">
        <f t="shared" si="19"/>
      </c>
    </row>
    <row r="208" spans="1:15" ht="25.5" x14ac:dyDescent="0.25">
      <c r="A208" s="49">
        <f>CONCATENATE("Augsts",(SUM(COUNTIF('Pazemes sateces baseins'!$K$5:$K$27,"Augsts"),COUNTIF('Virszemes sateces baseins'!$K$5:$K$29,"Augsts"),COUNTIF('Pazemes iekārtas'!$K$6:$K$14,"Augsts"),COUNTIF('Virszemes iekārtas'!$K$6:$K$11,"Augsts"),COUNTIF($K$6:$K208,"Augsts"))))</f>
      </c>
      <c r="B208" s="49">
        <f>CONCATENATE("Ļoti augsts",(SUM(COUNTIF('Pazemes sateces baseins'!$K$5:$K$27,"Ļoti augsts"),COUNTIF('Virszemes sateces baseins'!$K$5:$K$29,"Ļoti augsts"),COUNTIF('Pazemes iekārtas'!$K$6:$K$14,"Ļoti augsts"),COUNTIF('Virszemes iekārtas'!$K$6:$K$11,"Ļoti augsts"),COUNTIF($K$6:$K208,"Ļoti augsts"))))</f>
      </c>
      <c r="C208" s="49">
        <f>IF($F208="Nē","A1Nē","")</f>
      </c>
      <c r="D208" s="90" t="s">
        <v>991</v>
      </c>
      <c r="E208" s="93" t="s">
        <v>963</v>
      </c>
      <c r="F208" s="44" t="inlineStr">
        <is>
          <t>Nē</t>
        </is>
      </c>
      <c r="G208" s="44" t="inlineStr">
        <is>
          <t>Reti</t>
        </is>
      </c>
      <c r="H208" s="44" t="inlineStr">
        <is>
          <t>Liela ietekme uz regulējošām prasībām</t>
        </is>
      </c>
      <c r="I208" s="44" t="inlineStr">
        <is>
          <t>1-7 dienas</t>
        </is>
      </c>
      <c r="J208" s="44" t="inlineStr">
        <is>
          <t>10 000-100 000</t>
        </is>
      </c>
      <c r="K208" s="47">
        <f>IF(AND($N208=5,$M208=1),"Vidējs",IF(AND($N208=4,$M208=1),"Vidējs",IF(AND($N208=4,$M208=2),"Vidējs",IF(AND($N208=3,$M208=2),"Vidējs",IF(AND($N208=2,$M208=3),"Vidējs",IF(AND($N208=1,$M208=3),"Vidējs",IF(AND($N208=1,$M208=4),"Vidējs",IF(AND($N208=5,$M208=2),"Augsts",IF(AND($N208=4,$M208=3),"Augsts",IF(AND($N208=3,$M208=3),"Augsts",IF(AND($N208=3,$M208=4),"Augsts",IF(AND($N208=2,$M208=4),"Augsts",IF(AND($N208=1,$M208=5),"Augsts",IF(AND($N208=5,$M208=3),"Ļoti augsts",IF(AND($N208=5,$M208=4),"Ļoti augsts",IF(AND($N208=5,$M208=5),"Ļoti augsts",IF(AND($N208=4,$M208=4),"Ļoti augsts",IF(AND($N208=4,$M208=5),"Ļoti augsts",IF(AND($N208=3,$M208=5),"Ļoti augsts",IF(AND($N208=2,$M208=5),"Ļoti augsts",IF(AND($N208=3,$M208=1),"Zems",IF(AND($N208=2,$M208=1),"Zems",IF(AND($N208=2,$M208=2),"Zems",IF(AND($N208=1,$M208=1),"Zems",IF(AND($N208=1,$M208=2),"Zems",IF(F208="Nav zināms/jāapstiprina vēlāk","Ļoti augsts",IF(F208="Nē","Ļoti augsts","")))))))))))))))))))))))))))</f>
      </c>
      <c r="L208" s="46">
        <f>IF($F208&lt;&gt;"Nē","",IF(OR($G208="",$H208=""),"Norādīt notikuma iestāšanās iespējamību un seku smagumu",IF(AND($M208&gt;=2,OR($I208="",$J208="")),"Jānorāda notikuma ilgums un ietekmēto ūdens lietotāju skaits","")))</f>
      </c>
      <c r="M208" s="47">
        <f t="shared" si="21"/>
      </c>
      <c r="N208" s="47">
        <f t="shared" si="22"/>
      </c>
      <c r="O208" s="46">
        <f t="shared" si="19"/>
      </c>
    </row>
    <row r="209" spans="1:15" x14ac:dyDescent="0.25">
      <c r="A209" s="49">
        <f>CONCATENATE("Augsts",(SUM(COUNTIF('Pazemes sateces baseins'!$K$5:$K$27,"Augsts"),COUNTIF('Virszemes sateces baseins'!$K$5:$K$29,"Augsts"),COUNTIF('Pazemes iekārtas'!$K$6:$K$14,"Augsts"),COUNTIF('Virszemes iekārtas'!$K$6:$K$11,"Augsts"),COUNTIF($K$6:$K209,"Augsts"))))</f>
      </c>
      <c r="B209" s="49">
        <f>CONCATENATE("Ļoti augsts",(SUM(COUNTIF('Pazemes sateces baseins'!$K$5:$K$27,"Ļoti augsts"),COUNTIF('Virszemes sateces baseins'!$K$5:$K$29,"Ļoti augsts"),COUNTIF('Pazemes iekārtas'!$K$6:$K$14,"Ļoti augsts"),COUNTIF('Virszemes iekārtas'!$K$6:$K$11,"Ļoti augsts"),COUNTIF($K$6:$K209,"Ļoti augsts"))))</f>
      </c>
      <c r="C209" s="49"/>
      <c r="D209" s="90" t="s">
        <v>992</v>
      </c>
      <c r="E209" s="93" t="s">
        <v>964</v>
      </c>
      <c r="F209" s="44" t="inlineStr">
        <is>
          <t>Jā</t>
        </is>
      </c>
      <c r="G209" s="44"/>
      <c r="H209" s="44"/>
      <c r="I209" s="44"/>
      <c r="J209" s="44"/>
      <c r="K209" s="47">
        <f t="shared" si="20"/>
      </c>
      <c r="L209" s="46">
        <f t="shared" si="18"/>
      </c>
      <c r="M209" s="47">
        <f t="shared" si="21"/>
      </c>
      <c r="N209" s="47">
        <f t="shared" si="22"/>
      </c>
      <c r="O209" s="46">
        <f t="shared" si="19"/>
      </c>
    </row>
    <row r="210" spans="1:15" ht="25.5" x14ac:dyDescent="0.25">
      <c r="A210" s="49">
        <f>CONCATENATE("Augsts",(SUM(COUNTIF('Pazemes sateces baseins'!$K$5:$K$27,"Augsts"),COUNTIF('Virszemes sateces baseins'!$K$5:$K$29,"Augsts"),COUNTIF('Pazemes iekārtas'!$K$6:$K$14,"Augsts"),COUNTIF('Virszemes iekārtas'!$K$6:$K$11,"Augsts"),COUNTIF($K$6:$K210,"Augsts"))))</f>
      </c>
      <c r="B210" s="49">
        <f>CONCATENATE("Ļoti augsts",(SUM(COUNTIF('Pazemes sateces baseins'!$K$5:$K$27,"Ļoti augsts"),COUNTIF('Virszemes sateces baseins'!$K$5:$K$29,"Ļoti augsts"),COUNTIF('Pazemes iekārtas'!$K$6:$K$14,"Ļoti augsts"),COUNTIF('Virszemes iekārtas'!$K$6:$K$11,"Ļoti augsts"),COUNTIF($K$6:$K210,"Ļoti augsts"))))</f>
      </c>
      <c r="C210" s="49"/>
      <c r="D210" s="90" t="s">
        <v>993</v>
      </c>
      <c r="E210" s="93" t="s">
        <v>965</v>
      </c>
      <c r="F210" s="44" t="inlineStr">
        <is>
          <t>Jā</t>
        </is>
      </c>
      <c r="G210" s="44"/>
      <c r="H210" s="44"/>
      <c r="I210" s="44"/>
      <c r="J210" s="44"/>
      <c r="K210" s="47">
        <f t="shared" si="20"/>
      </c>
      <c r="L210" s="46">
        <f t="shared" si="18"/>
      </c>
      <c r="M210" s="47">
        <f t="shared" si="21"/>
      </c>
      <c r="N210" s="47">
        <f t="shared" si="22"/>
      </c>
      <c r="O210" s="46">
        <f t="shared" si="19"/>
      </c>
    </row>
    <row r="211" spans="1:15" ht="38.25" x14ac:dyDescent="0.25">
      <c r="A211" s="49">
        <f>CONCATENATE("Augsts",(SUM(COUNTIF('Pazemes sateces baseins'!$K$5:$K$27,"Augsts"),COUNTIF('Virszemes sateces baseins'!$K$5:$K$29,"Augsts"),COUNTIF('Pazemes iekārtas'!$K$6:$K$14,"Augsts"),COUNTIF('Virszemes iekārtas'!$K$6:$K$11,"Augsts"),COUNTIF($K$6:$K211,"Augsts"))))</f>
      </c>
      <c r="B211" s="49">
        <f>CONCATENATE("Ļoti augsts",(SUM(COUNTIF('Pazemes sateces baseins'!$K$5:$K$27,"Ļoti augsts"),COUNTIF('Virszemes sateces baseins'!$K$5:$K$29,"Ļoti augsts"),COUNTIF('Pazemes iekārtas'!$K$6:$K$14,"Ļoti augsts"),COUNTIF('Virszemes iekārtas'!$K$6:$K$11,"Ļoti augsts"),COUNTIF($K$6:$K211,"Ļoti augsts"))))</f>
      </c>
      <c r="C211" s="49"/>
      <c r="D211" s="90" t="s">
        <v>994</v>
      </c>
      <c r="E211" s="93" t="s">
        <v>966</v>
      </c>
      <c r="F211" s="44" t="inlineStr">
        <is>
          <t>Jā</t>
        </is>
      </c>
      <c r="G211" s="44"/>
      <c r="H211" s="44"/>
      <c r="I211" s="44"/>
      <c r="J211" s="44"/>
      <c r="K211" s="47">
        <f t="shared" si="20"/>
      </c>
      <c r="L211" s="46">
        <f t="shared" si="18"/>
      </c>
      <c r="M211" s="47">
        <f t="shared" si="21"/>
      </c>
      <c r="N211" s="47">
        <f t="shared" si="22"/>
      </c>
      <c r="O211" s="46">
        <f t="shared" si="19"/>
      </c>
    </row>
    <row r="212" spans="1:15" ht="38.25" x14ac:dyDescent="0.25">
      <c r="A212" s="49">
        <f>CONCATENATE("Augsts",(SUM(COUNTIF('Pazemes sateces baseins'!$K$5:$K$27,"Augsts"),COUNTIF('Virszemes sateces baseins'!$K$5:$K$29,"Augsts"),COUNTIF('Pazemes iekārtas'!$K$6:$K$14,"Augsts"),COUNTIF('Virszemes iekārtas'!$K$6:$K$11,"Augsts"),COUNTIF($K$6:$K212,"Augsts"))))</f>
      </c>
      <c r="B212" s="49">
        <f>CONCATENATE("Ļoti augsts",(SUM(COUNTIF('Pazemes sateces baseins'!$K$5:$K$27,"Ļoti augsts"),COUNTIF('Virszemes sateces baseins'!$K$5:$K$29,"Ļoti augsts"),COUNTIF('Pazemes iekārtas'!$K$6:$K$14,"Ļoti augsts"),COUNTIF('Virszemes iekārtas'!$K$6:$K$11,"Ļoti augsts"),COUNTIF($K$6:$K212,"Ļoti augsts"))))</f>
      </c>
      <c r="C212" s="49"/>
      <c r="D212" s="90" t="s">
        <v>995</v>
      </c>
      <c r="E212" s="93" t="s">
        <v>967</v>
      </c>
      <c r="F212" s="44" t="inlineStr">
        <is>
          <t>Jā</t>
        </is>
      </c>
      <c r="G212" s="44"/>
      <c r="H212" s="44"/>
      <c r="I212" s="44"/>
      <c r="J212" s="44"/>
      <c r="K212" s="47">
        <f t="shared" si="20"/>
      </c>
      <c r="L212" s="46">
        <f t="shared" si="18"/>
      </c>
      <c r="M212" s="47">
        <f t="shared" si="21"/>
      </c>
      <c r="N212" s="47">
        <f t="shared" si="22"/>
      </c>
      <c r="O212" s="46">
        <f t="shared" si="19"/>
      </c>
    </row>
    <row r="213" spans="1:15" ht="25.5" x14ac:dyDescent="0.25">
      <c r="A213" s="49">
        <f>CONCATENATE("Augsts",(SUM(COUNTIF('Pazemes sateces baseins'!$K$5:$K$27,"Augsts"),COUNTIF('Virszemes sateces baseins'!$K$5:$K$29,"Augsts"),COUNTIF('Pazemes iekārtas'!$K$6:$K$14,"Augsts"),COUNTIF('Virszemes iekārtas'!$K$6:$K$11,"Augsts"),COUNTIF($K$6:$K213,"Augsts"))))</f>
      </c>
      <c r="B213" s="49">
        <f>CONCATENATE("Ļoti augsts",(SUM(COUNTIF('Pazemes sateces baseins'!$K$5:$K$27,"Ļoti augsts"),COUNTIF('Virszemes sateces baseins'!$K$5:$K$29,"Ļoti augsts"),COUNTIF('Pazemes iekārtas'!$K$6:$K$14,"Ļoti augsts"),COUNTIF('Virszemes iekārtas'!$K$6:$K$11,"Ļoti augsts"),COUNTIF($K$6:$K213,"Ļoti augsts"))))</f>
      </c>
      <c r="C213" s="49"/>
      <c r="D213" s="90" t="s">
        <v>996</v>
      </c>
      <c r="E213" s="93" t="s">
        <v>968</v>
      </c>
      <c r="F213" s="44" t="inlineStr">
        <is>
          <t>Jā</t>
        </is>
      </c>
      <c r="G213" s="44"/>
      <c r="H213" s="44"/>
      <c r="I213" s="44"/>
      <c r="J213" s="44"/>
      <c r="K213" s="47">
        <f t="shared" si="20"/>
      </c>
      <c r="L213" s="46">
        <f t="shared" si="18"/>
      </c>
      <c r="M213" s="47">
        <f t="shared" si="21"/>
      </c>
      <c r="N213" s="47">
        <f t="shared" si="22"/>
      </c>
      <c r="O213" s="46">
        <f t="shared" si="19"/>
      </c>
    </row>
    <row r="214" spans="1:15" ht="25.5" x14ac:dyDescent="0.25">
      <c r="A214" s="49">
        <f>CONCATENATE("Augsts",(SUM(COUNTIF('Pazemes sateces baseins'!$K$5:$K$27,"Augsts"),COUNTIF('Virszemes sateces baseins'!$K$5:$K$29,"Augsts"),COUNTIF('Pazemes iekārtas'!$K$6:$K$14,"Augsts"),COUNTIF('Virszemes iekārtas'!$K$6:$K$11,"Augsts"),COUNTIF($K$6:$K214,"Augsts"))))</f>
      </c>
      <c r="B214" s="49">
        <f>CONCATENATE("Ļoti augsts",(SUM(COUNTIF('Pazemes sateces baseins'!$K$5:$K$27,"Ļoti augsts"),COUNTIF('Virszemes sateces baseins'!$K$5:$K$29,"Ļoti augsts"),COUNTIF('Pazemes iekārtas'!$K$6:$K$14,"Ļoti augsts"),COUNTIF('Virszemes iekārtas'!$K$6:$K$11,"Ļoti augsts"),COUNTIF($K$6:$K214,"Ļoti augsts"))))</f>
      </c>
      <c r="C214" s="49"/>
      <c r="D214" s="90" t="s">
        <v>997</v>
      </c>
      <c r="E214" s="93" t="s">
        <v>969</v>
      </c>
      <c r="F214" s="44" t="inlineStr">
        <is>
          <t>Jā</t>
        </is>
      </c>
      <c r="G214" s="44"/>
      <c r="H214" s="44"/>
      <c r="I214" s="44"/>
      <c r="J214" s="44"/>
      <c r="K214" s="47">
        <f t="shared" si="20"/>
      </c>
      <c r="L214" s="46">
        <f t="shared" si="18"/>
      </c>
      <c r="M214" s="47">
        <f t="shared" si="21"/>
      </c>
      <c r="N214" s="47">
        <f t="shared" si="22"/>
      </c>
      <c r="O214" s="46">
        <f t="shared" si="19"/>
      </c>
    </row>
    <row r="215" spans="1:15" ht="25.5" x14ac:dyDescent="0.25">
      <c r="A215" s="49">
        <f>CONCATENATE("Augsts",(SUM(COUNTIF('Pazemes sateces baseins'!$K$5:$K$27,"Augsts"),COUNTIF('Virszemes sateces baseins'!$K$5:$K$29,"Augsts"),COUNTIF('Pazemes iekārtas'!$K$6:$K$14,"Augsts"),COUNTIF('Virszemes iekārtas'!$K$6:$K$11,"Augsts"),COUNTIF($K$6:$K215,"Augsts"))))</f>
      </c>
      <c r="B215" s="49">
        <f>CONCATENATE("Ļoti augsts",(SUM(COUNTIF('Pazemes sateces baseins'!$K$5:$K$27,"Ļoti augsts"),COUNTIF('Virszemes sateces baseins'!$K$5:$K$29,"Ļoti augsts"),COUNTIF('Pazemes iekārtas'!$K$6:$K$14,"Ļoti augsts"),COUNTIF('Virszemes iekārtas'!$K$6:$K$11,"Ļoti augsts"),COUNTIF($K$6:$K215,"Ļoti augsts"))))</f>
      </c>
      <c r="C215" s="49"/>
      <c r="D215" s="90" t="s">
        <v>998</v>
      </c>
      <c r="E215" s="93" t="s">
        <v>795</v>
      </c>
      <c r="F215" s="44" t="inlineStr">
        <is>
          <t>Jā</t>
        </is>
      </c>
      <c r="G215" s="44"/>
      <c r="H215" s="44"/>
      <c r="I215" s="44"/>
      <c r="J215" s="44"/>
      <c r="K215" s="47">
        <f t="shared" si="20"/>
      </c>
      <c r="L215" s="46">
        <f t="shared" si="18"/>
      </c>
      <c r="M215" s="47">
        <f t="shared" si="21"/>
      </c>
      <c r="N215" s="47">
        <f t="shared" si="22"/>
      </c>
      <c r="O215" s="46">
        <f t="shared" si="19"/>
      </c>
    </row>
    <row r="216" spans="1:15" x14ac:dyDescent="0.25">
      <c r="A216" s="49">
        <f>CONCATENATE("Augsts",(SUM(COUNTIF('Pazemes sateces baseins'!$K$5:$K$27,"Augsts"),COUNTIF('Virszemes sateces baseins'!$K$5:$K$29,"Augsts"),COUNTIF('Pazemes iekārtas'!$K$6:$K$14,"Augsts"),COUNTIF('Virszemes iekārtas'!$K$6:$K$11,"Augsts"),COUNTIF($K$6:$K216,"Augsts"))))</f>
      </c>
      <c r="B216" s="49">
        <f>CONCATENATE("Ļoti augsts",(SUM(COUNTIF('Pazemes sateces baseins'!$K$5:$K$27,"Ļoti augsts"),COUNTIF('Virszemes sateces baseins'!$K$5:$K$29,"Ļoti augsts"),COUNTIF('Pazemes iekārtas'!$K$6:$K$14,"Ļoti augsts"),COUNTIF('Virszemes iekārtas'!$K$6:$K$11,"Ļoti augsts"),COUNTIF($K$6:$K216,"Ļoti augsts"))))</f>
      </c>
      <c r="C216" s="49"/>
      <c r="D216" s="90" t="s">
        <v>999</v>
      </c>
      <c r="E216" s="93" t="s">
        <v>970</v>
      </c>
      <c r="F216" s="44" t="inlineStr">
        <is>
          <t>Jā</t>
        </is>
      </c>
      <c r="G216" s="44"/>
      <c r="H216" s="44"/>
      <c r="I216" s="44"/>
      <c r="J216" s="44"/>
      <c r="K216" s="47">
        <f t="shared" si="20"/>
      </c>
      <c r="L216" s="46">
        <f t="shared" si="18"/>
      </c>
      <c r="M216" s="47">
        <f t="shared" si="21"/>
      </c>
      <c r="N216" s="47">
        <f t="shared" si="22"/>
      </c>
      <c r="O216" s="46">
        <f t="shared" si="19"/>
      </c>
    </row>
  </sheetData>
  <autoFilter ref="A4:O4" xr:uid="{00000000-0009-0000-0000-000007000000}"/>
  <mergeCells count="2">
    <mergeCell ref="D140:E140"/>
    <mergeCell ref="D170:E170"/>
  </mergeCells>
  <conditionalFormatting sqref="K6:K216">
    <cfRule type="cellIs" dxfId="40" priority="1" operator="equal">
      <formula>"Zems"</formula>
    </cfRule>
    <cfRule type="cellIs" dxfId="39" priority="2" operator="equal">
      <formula>"Ļoti augsts"</formula>
    </cfRule>
    <cfRule type="cellIs" dxfId="38" priority="3" operator="equal">
      <formula>"Augsts"</formula>
    </cfRule>
    <cfRule type="cellIs" dxfId="37" priority="4" operator="equal">
      <formula>"Vidējs"</formula>
    </cfRule>
  </conditionalFormatting>
  <conditionalFormatting sqref="L6:L216">
    <cfRule type="expression" dxfId="36" priority="235">
      <formula>$L6&lt;&gt;""</formula>
    </cfRule>
  </conditionalFormatting>
  <dataValidations count="112">
    <dataValidation type="list" allowBlank="1" showInputMessage="1" showErrorMessage="1" sqref="F6:F115 F117:F216" xr:uid="{00000000-0002-0000-0700-000000000000}">
      <formula1>Atbilde</formula1>
    </dataValidation>
    <dataValidation type="list" allowBlank="1" showInputMessage="1" showErrorMessage="1" sqref="H6 H8:H20 H22:H26 H29 H32:H33 H36:H37 H39 H41:H43 H46 H48:H51 H53:H54 H58:H61 H63:H77 H80:H81 H209:H216 H88 H196:H207 H100:H107 H109:H111 H113:H115 H119:H121 H123:H125 H128:H129 H131 H133:H137 H139:H140 H147:H151 H153:H160 H163 H165:H174 H176:H186 H188:H191 H193:H194 H90:H95 H98" xr:uid="{00000000-0002-0000-0700-000001000000}">
      <formula1>INDIRECT($G6)</formula1>
    </dataValidation>
    <dataValidation type="list" allowBlank="1" showInputMessage="1" showErrorMessage="1" sqref="G6 G8 G12 G14:G20 G22:G23 G25 G29 G32 G36 G39 G41 G43 G48:G51 G53:G54 G59:G61 G63:G69 G74:G77 G80:G81 G209:G216 G88 G90:G91 G201:G207 G100:G107 G109:G111 G113:G115 G119:G121 G123:G125 G128:G129 G131 G133:G137 G139:G140 G147:G151 G153:G160 G163 G165:G174 G176:G186 G188:G191 G193:G194 G197:G199 G93:G95 G98" xr:uid="{00000000-0002-0000-0700-000002000000}">
      <formula1>INDIRECT($F6)</formula1>
    </dataValidation>
    <dataValidation type="list" allowBlank="1" showInputMessage="1" showErrorMessage="1" sqref="G10:G11 G13 G24 G26 G33 G37 G42 G46 G58 G70:G73 G92 G196 G200" xr:uid="{00000000-0002-0000-0700-000003000000}">
      <formula1>INDIRECT($C10)</formula1>
    </dataValidation>
    <dataValidation type="list" allowBlank="1" showInputMessage="1" showErrorMessage="1" sqref="G9" xr:uid="{00000000-0002-0000-0700-000004000000}">
      <formula1>INDIRECT($C$9)</formula1>
    </dataValidation>
    <dataValidation type="list" allowBlank="1" showInputMessage="1" showErrorMessage="1" sqref="H28" xr:uid="{D518E22B-9317-4E07-9B1D-C54FD22E26B3}">
      <formula1>Vidējs</formula1>
    </dataValidation>
    <dataValidation type="list" allowBlank="1" showInputMessage="1" showErrorMessage="1" sqref="G7">
      <formula1>INDIRECT($F7)</formula1>
    </dataValidation>
    <dataValidation type="list" allowBlank="1" showInputMessage="1" showErrorMessage="1" sqref="H7">
      <formula1>INDIRECT($G7)</formula1>
    </dataValidation>
    <dataValidation type="list" allowBlank="1" showInputMessage="1" showErrorMessage="1" sqref="G21">
      <formula1>INDIRECT($F21)</formula1>
    </dataValidation>
    <dataValidation type="list" allowBlank="1" showInputMessage="1" showErrorMessage="1" sqref="H21">
      <formula1>INDIRECT($G21)</formula1>
    </dataValidation>
    <dataValidation type="list" allowBlank="1" showInputMessage="1" showErrorMessage="1" sqref="G27">
      <formula1>INDIRECT($C27)</formula1>
    </dataValidation>
    <dataValidation type="list" allowBlank="1" showInputMessage="1" showErrorMessage="1" sqref="H27">
      <formula1>INDIRECT($G27)</formula1>
    </dataValidation>
    <dataValidation type="list" allowBlank="1" showInputMessage="1" showErrorMessage="1" sqref="G30">
      <formula1>INDIRECT($C30)</formula1>
    </dataValidation>
    <dataValidation type="list" allowBlank="1" showInputMessage="1" showErrorMessage="1" sqref="H30">
      <formula1>INDIRECT($G30)</formula1>
    </dataValidation>
    <dataValidation type="list" allowBlank="1" showInputMessage="1" showErrorMessage="1" sqref="G31">
      <formula1>INDIRECT($C31)</formula1>
    </dataValidation>
    <dataValidation type="list" allowBlank="1" showInputMessage="1" showErrorMessage="1" sqref="H31">
      <formula1>INDIRECT($G31)</formula1>
    </dataValidation>
    <dataValidation type="list" allowBlank="1" showInputMessage="1" showErrorMessage="1" sqref="G34">
      <formula1>INDIRECT($C34)</formula1>
    </dataValidation>
    <dataValidation type="list" allowBlank="1" showInputMessage="1" showErrorMessage="1" sqref="H34">
      <formula1>INDIRECT($G34)</formula1>
    </dataValidation>
    <dataValidation type="list" allowBlank="1" showInputMessage="1" showErrorMessage="1" sqref="G35">
      <formula1>INDIRECT($C35)</formula1>
    </dataValidation>
    <dataValidation type="list" allowBlank="1" showInputMessage="1" showErrorMessage="1" sqref="H35">
      <formula1>INDIRECT($G35)</formula1>
    </dataValidation>
    <dataValidation type="list" allowBlank="1" showInputMessage="1" showErrorMessage="1" sqref="G38">
      <formula1>INDIRECT($C38)</formula1>
    </dataValidation>
    <dataValidation type="list" allowBlank="1" showInputMessage="1" showErrorMessage="1" sqref="H38">
      <formula1>INDIRECT($G38)</formula1>
    </dataValidation>
    <dataValidation type="list" allowBlank="1" showInputMessage="1" showErrorMessage="1" sqref="G40">
      <formula1>INDIRECT($C40)</formula1>
    </dataValidation>
    <dataValidation type="list" allowBlank="1" showInputMessage="1" showErrorMessage="1" sqref="H40">
      <formula1>INDIRECT($G40)</formula1>
    </dataValidation>
    <dataValidation type="list" allowBlank="1" showInputMessage="1" showErrorMessage="1" sqref="G44">
      <formula1>INDIRECT($C44)</formula1>
    </dataValidation>
    <dataValidation type="list" allowBlank="1" showInputMessage="1" showErrorMessage="1" sqref="H44">
      <formula1>INDIRECT($G44)</formula1>
    </dataValidation>
    <dataValidation type="list" allowBlank="1" showInputMessage="1" showErrorMessage="1" sqref="G45">
      <formula1>INDIRECT($C45)</formula1>
    </dataValidation>
    <dataValidation type="list" allowBlank="1" showInputMessage="1" showErrorMessage="1" sqref="H45">
      <formula1>INDIRECT($G45)</formula1>
    </dataValidation>
    <dataValidation type="list" allowBlank="1" showInputMessage="1" showErrorMessage="1" sqref="G47">
      <formula1>INDIRECT($C47)</formula1>
    </dataValidation>
    <dataValidation type="list" allowBlank="1" showInputMessage="1" showErrorMessage="1" sqref="H47">
      <formula1>INDIRECT($G47)</formula1>
    </dataValidation>
    <dataValidation type="list" allowBlank="1" showInputMessage="1" showErrorMessage="1" sqref="G52">
      <formula1>INDIRECT($C52)</formula1>
    </dataValidation>
    <dataValidation type="list" allowBlank="1" showInputMessage="1" showErrorMessage="1" sqref="H52">
      <formula1>INDIRECT($G52)</formula1>
    </dataValidation>
    <dataValidation type="list" allowBlank="1" showInputMessage="1" showErrorMessage="1" sqref="G55">
      <formula1>INDIRECT($C55)</formula1>
    </dataValidation>
    <dataValidation type="list" allowBlank="1" showInputMessage="1" showErrorMessage="1" sqref="H55">
      <formula1>INDIRECT($G55)</formula1>
    </dataValidation>
    <dataValidation type="list" allowBlank="1" showInputMessage="1" showErrorMessage="1" sqref="G56">
      <formula1>INDIRECT($C56)</formula1>
    </dataValidation>
    <dataValidation type="list" allowBlank="1" showInputMessage="1" showErrorMessage="1" sqref="H56">
      <formula1>INDIRECT($G56)</formula1>
    </dataValidation>
    <dataValidation type="list" allowBlank="1" showInputMessage="1" showErrorMessage="1" sqref="G57">
      <formula1>INDIRECT($F57)</formula1>
    </dataValidation>
    <dataValidation type="list" allowBlank="1" showInputMessage="1" showErrorMessage="1" sqref="H57">
      <formula1>INDIRECT($G57)</formula1>
    </dataValidation>
    <dataValidation type="list" allowBlank="1" showInputMessage="1" showErrorMessage="1" sqref="G62">
      <formula1>INDIRECT($C62)</formula1>
    </dataValidation>
    <dataValidation type="list" allowBlank="1" showInputMessage="1" showErrorMessage="1" sqref="H62">
      <formula1>INDIRECT($G62)</formula1>
    </dataValidation>
    <dataValidation type="list" allowBlank="1" showInputMessage="1" showErrorMessage="1" sqref="G78">
      <formula1>INDIRECT($C78)</formula1>
    </dataValidation>
    <dataValidation type="list" allowBlank="1" showInputMessage="1" showErrorMessage="1" sqref="H78">
      <formula1>INDIRECT($G78)</formula1>
    </dataValidation>
    <dataValidation type="list" allowBlank="1" showInputMessage="1" showErrorMessage="1" sqref="G79">
      <formula1>INDIRECT($C79)</formula1>
    </dataValidation>
    <dataValidation type="list" allowBlank="1" showInputMessage="1" showErrorMessage="1" sqref="H79">
      <formula1>INDIRECT($G79)</formula1>
    </dataValidation>
    <dataValidation type="list" allowBlank="1" showInputMessage="1" showErrorMessage="1" sqref="G82">
      <formula1>INDIRECT($C82)</formula1>
    </dataValidation>
    <dataValidation type="list" allowBlank="1" showInputMessage="1" showErrorMessage="1" sqref="H82">
      <formula1>INDIRECT($G82)</formula1>
    </dataValidation>
    <dataValidation type="list" allowBlank="1" showInputMessage="1" showErrorMessage="1" sqref="G83">
      <formula1>INDIRECT($C83)</formula1>
    </dataValidation>
    <dataValidation type="list" allowBlank="1" showInputMessage="1" showErrorMessage="1" sqref="H83">
      <formula1>INDIRECT($G83)</formula1>
    </dataValidation>
    <dataValidation type="list" allowBlank="1" showInputMessage="1" showErrorMessage="1" sqref="G84">
      <formula1>INDIRECT($F84)</formula1>
    </dataValidation>
    <dataValidation type="list" allowBlank="1" showInputMessage="1" showErrorMessage="1" sqref="H84">
      <formula1>INDIRECT($G84)</formula1>
    </dataValidation>
    <dataValidation type="list" allowBlank="1" showInputMessage="1" showErrorMessage="1" sqref="G85">
      <formula1>INDIRECT($C85)</formula1>
    </dataValidation>
    <dataValidation type="list" allowBlank="1" showInputMessage="1" showErrorMessage="1" sqref="H85">
      <formula1>INDIRECT($G85)</formula1>
    </dataValidation>
    <dataValidation type="list" allowBlank="1" showInputMessage="1" showErrorMessage="1" sqref="G86">
      <formula1>INDIRECT($C86)</formula1>
    </dataValidation>
    <dataValidation type="list" allowBlank="1" showInputMessage="1" showErrorMessage="1" sqref="H86">
      <formula1>INDIRECT($G86)</formula1>
    </dataValidation>
    <dataValidation type="list" allowBlank="1" showInputMessage="1" showErrorMessage="1" sqref="G87">
      <formula1>INDIRECT($C87)</formula1>
    </dataValidation>
    <dataValidation type="list" allowBlank="1" showInputMessage="1" showErrorMessage="1" sqref="H87">
      <formula1>INDIRECT($G87)</formula1>
    </dataValidation>
    <dataValidation type="list" allowBlank="1" showInputMessage="1" showErrorMessage="1" sqref="G89">
      <formula1>INDIRECT($F89)</formula1>
    </dataValidation>
    <dataValidation type="list" allowBlank="1" showInputMessage="1" showErrorMessage="1" sqref="H89">
      <formula1>INDIRECT($G89)</formula1>
    </dataValidation>
    <dataValidation type="list" allowBlank="1" showInputMessage="1" showErrorMessage="1" sqref="G96">
      <formula1>INDIRECT($C96)</formula1>
    </dataValidation>
    <dataValidation type="list" allowBlank="1" showInputMessage="1" showErrorMessage="1" sqref="H96">
      <formula1>INDIRECT($G96)</formula1>
    </dataValidation>
    <dataValidation type="list" allowBlank="1" showInputMessage="1" showErrorMessage="1" sqref="G97">
      <formula1>INDIRECT($C97)</formula1>
    </dataValidation>
    <dataValidation type="list" allowBlank="1" showInputMessage="1" showErrorMessage="1" sqref="H97">
      <formula1>INDIRECT($G97)</formula1>
    </dataValidation>
    <dataValidation type="list" allowBlank="1" showInputMessage="1" showErrorMessage="1" sqref="G99">
      <formula1>INDIRECT($C99)</formula1>
    </dataValidation>
    <dataValidation type="list" allowBlank="1" showInputMessage="1" showErrorMessage="1" sqref="H99">
      <formula1>INDIRECT($G99)</formula1>
    </dataValidation>
    <dataValidation type="list" allowBlank="1" showInputMessage="1" showErrorMessage="1" sqref="G108">
      <formula1>INDIRECT($C108)</formula1>
    </dataValidation>
    <dataValidation type="list" allowBlank="1" showInputMessage="1" showErrorMessage="1" sqref="H108">
      <formula1>INDIRECT($G108)</formula1>
    </dataValidation>
    <dataValidation type="list" allowBlank="1" showInputMessage="1" showErrorMessage="1" sqref="G112">
      <formula1>INDIRECT($C112)</formula1>
    </dataValidation>
    <dataValidation type="list" allowBlank="1" showInputMessage="1" showErrorMessage="1" sqref="H112">
      <formula1>INDIRECT($G112)</formula1>
    </dataValidation>
    <dataValidation type="list" allowBlank="1" showInputMessage="1" showErrorMessage="1" sqref="G117">
      <formula1>INDIRECT($C117)</formula1>
    </dataValidation>
    <dataValidation type="list" allowBlank="1" showInputMessage="1" showErrorMessage="1" sqref="H117">
      <formula1>INDIRECT($G117)</formula1>
    </dataValidation>
    <dataValidation type="list" allowBlank="1" showInputMessage="1" showErrorMessage="1" sqref="G118">
      <formula1>INDIRECT($C118)</formula1>
    </dataValidation>
    <dataValidation type="list" allowBlank="1" showInputMessage="1" showErrorMessage="1" sqref="H118">
      <formula1>INDIRECT($G118)</formula1>
    </dataValidation>
    <dataValidation type="list" allowBlank="1" showInputMessage="1" showErrorMessage="1" sqref="G122">
      <formula1>INDIRECT($C122)</formula1>
    </dataValidation>
    <dataValidation type="list" allowBlank="1" showInputMessage="1" showErrorMessage="1" sqref="H122">
      <formula1>INDIRECT($G122)</formula1>
    </dataValidation>
    <dataValidation type="list" allowBlank="1" showInputMessage="1" showErrorMessage="1" sqref="G126">
      <formula1>INDIRECT($C126)</formula1>
    </dataValidation>
    <dataValidation type="list" allowBlank="1" showInputMessage="1" showErrorMessage="1" sqref="H126">
      <formula1>INDIRECT($G126)</formula1>
    </dataValidation>
    <dataValidation type="list" allowBlank="1" showInputMessage="1" showErrorMessage="1" sqref="G127">
      <formula1>INDIRECT($C127)</formula1>
    </dataValidation>
    <dataValidation type="list" allowBlank="1" showInputMessage="1" showErrorMessage="1" sqref="H127">
      <formula1>INDIRECT($G127)</formula1>
    </dataValidation>
    <dataValidation type="list" allowBlank="1" showInputMessage="1" showErrorMessage="1" sqref="G130">
      <formula1>INDIRECT($C130)</formula1>
    </dataValidation>
    <dataValidation type="list" allowBlank="1" showInputMessage="1" showErrorMessage="1" sqref="H130">
      <formula1>INDIRECT($G130)</formula1>
    </dataValidation>
    <dataValidation type="list" allowBlank="1" showInputMessage="1" showErrorMessage="1" sqref="G132">
      <formula1>INDIRECT($F132)</formula1>
    </dataValidation>
    <dataValidation type="list" allowBlank="1" showInputMessage="1" showErrorMessage="1" sqref="H132">
      <formula1>INDIRECT($G132)</formula1>
    </dataValidation>
    <dataValidation type="list" allowBlank="1" showInputMessage="1" showErrorMessage="1" sqref="G138">
      <formula1>INDIRECT($C138)</formula1>
    </dataValidation>
    <dataValidation type="list" allowBlank="1" showInputMessage="1" showErrorMessage="1" sqref="H138">
      <formula1>INDIRECT($G138)</formula1>
    </dataValidation>
    <dataValidation type="list" allowBlank="1" showInputMessage="1" showErrorMessage="1" sqref="G141">
      <formula1>INDIRECT($C141)</formula1>
    </dataValidation>
    <dataValidation type="list" allowBlank="1" showInputMessage="1" showErrorMessage="1" sqref="H141">
      <formula1>INDIRECT($G141)</formula1>
    </dataValidation>
    <dataValidation type="list" allowBlank="1" showInputMessage="1" showErrorMessage="1" sqref="G142">
      <formula1>INDIRECT($C142)</formula1>
    </dataValidation>
    <dataValidation type="list" allowBlank="1" showInputMessage="1" showErrorMessage="1" sqref="H142">
      <formula1>INDIRECT($G142)</formula1>
    </dataValidation>
    <dataValidation type="list" allowBlank="1" showInputMessage="1" showErrorMessage="1" sqref="G143">
      <formula1>INDIRECT($C143)</formula1>
    </dataValidation>
    <dataValidation type="list" allowBlank="1" showInputMessage="1" showErrorMessage="1" sqref="H143">
      <formula1>INDIRECT($G143)</formula1>
    </dataValidation>
    <dataValidation type="list" allowBlank="1" showInputMessage="1" showErrorMessage="1" sqref="G144">
      <formula1>INDIRECT($C144)</formula1>
    </dataValidation>
    <dataValidation type="list" allowBlank="1" showInputMessage="1" showErrorMessage="1" sqref="H144">
      <formula1>INDIRECT($G144)</formula1>
    </dataValidation>
    <dataValidation type="list" allowBlank="1" showInputMessage="1" showErrorMessage="1" sqref="G145">
      <formula1>INDIRECT($C145)</formula1>
    </dataValidation>
    <dataValidation type="list" allowBlank="1" showInputMessage="1" showErrorMessage="1" sqref="H145">
      <formula1>INDIRECT($G145)</formula1>
    </dataValidation>
    <dataValidation type="list" allowBlank="1" showInputMessage="1" showErrorMessage="1" sqref="G146">
      <formula1>INDIRECT($C146)</formula1>
    </dataValidation>
    <dataValidation type="list" allowBlank="1" showInputMessage="1" showErrorMessage="1" sqref="H146">
      <formula1>INDIRECT($G146)</formula1>
    </dataValidation>
    <dataValidation type="list" allowBlank="1" showInputMessage="1" showErrorMessage="1" sqref="G152">
      <formula1>INDIRECT($C152)</formula1>
    </dataValidation>
    <dataValidation type="list" allowBlank="1" showInputMessage="1" showErrorMessage="1" sqref="H152">
      <formula1>INDIRECT($G152)</formula1>
    </dataValidation>
    <dataValidation type="list" allowBlank="1" showInputMessage="1" showErrorMessage="1" sqref="G161">
      <formula1>INDIRECT($F161)</formula1>
    </dataValidation>
    <dataValidation type="list" allowBlank="1" showInputMessage="1" showErrorMessage="1" sqref="H161">
      <formula1>INDIRECT($G161)</formula1>
    </dataValidation>
    <dataValidation type="list" allowBlank="1" showInputMessage="1" showErrorMessage="1" sqref="G162">
      <formula1>INDIRECT($C162)</formula1>
    </dataValidation>
    <dataValidation type="list" allowBlank="1" showInputMessage="1" showErrorMessage="1" sqref="H162">
      <formula1>INDIRECT($G162)</formula1>
    </dataValidation>
    <dataValidation type="list" allowBlank="1" showInputMessage="1" showErrorMessage="1" sqref="G164">
      <formula1>INDIRECT($C164)</formula1>
    </dataValidation>
    <dataValidation type="list" allowBlank="1" showInputMessage="1" showErrorMessage="1" sqref="H164">
      <formula1>INDIRECT($G164)</formula1>
    </dataValidation>
    <dataValidation type="list" allowBlank="1" showInputMessage="1" showErrorMessage="1" sqref="G175">
      <formula1>INDIRECT($C175)</formula1>
    </dataValidation>
    <dataValidation type="list" allowBlank="1" showInputMessage="1" showErrorMessage="1" sqref="H175">
      <formula1>INDIRECT($G175)</formula1>
    </dataValidation>
    <dataValidation type="list" allowBlank="1" showInputMessage="1" showErrorMessage="1" sqref="G187">
      <formula1>INDIRECT($C187)</formula1>
    </dataValidation>
    <dataValidation type="list" allowBlank="1" showInputMessage="1" showErrorMessage="1" sqref="H187">
      <formula1>INDIRECT($G187)</formula1>
    </dataValidation>
    <dataValidation type="list" allowBlank="1" showInputMessage="1" showErrorMessage="1" sqref="G195">
      <formula1>INDIRECT($C195)</formula1>
    </dataValidation>
    <dataValidation type="list" allowBlank="1" showInputMessage="1" showErrorMessage="1" sqref="H195">
      <formula1>INDIRECT($G195)</formula1>
    </dataValidation>
    <dataValidation type="list" allowBlank="1" showInputMessage="1" showErrorMessage="1" sqref="G208">
      <formula1>INDIRECT($C208)</formula1>
    </dataValidation>
    <dataValidation type="list" allowBlank="1" showInputMessage="1" showErrorMessage="1" sqref="H208">
      <formula1>INDIRECT($G208)</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229" operator="containsText" id="{646278BB-78D8-4341-A86E-401F3E291EC5}">
            <xm:f>NOT(ISERROR(SEARCH("Jānorāda",G6)))</xm:f>
            <xm:f>"Jānorāda"</xm:f>
            <x14:dxf>
              <fill>
                <patternFill>
                  <bgColor rgb="FFFFFF00"/>
                </patternFill>
              </fill>
            </x14:dxf>
          </x14:cfRule>
          <xm:sqref>G6:J216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5000000}">
          <x14:formula1>
            <xm:f>ADM!$B$10:$B$15</xm:f>
          </x14:formula1>
          <xm:sqref>J6 J8:J20 J22:J26 J29 J32:J33 J36:J37 J39 J41:J43 J46 J48:J51 J53:J54 J58:J61 J63:J77 J80:J81 J209:J216 J88 J196:J207 J100:J107 J109:J111 J113:J115 J119:J121 J123:J125 J128:J129 J131 J133:J137 J139:J140 J147:J151 J153:J160 J163 J165:J174 J176:J186 J188:J191 J193:J194 J90:J95 J98</xm:sqref>
        </x14:dataValidation>
        <x14:dataValidation type="list" allowBlank="1" showInputMessage="1" showErrorMessage="1" xr:uid="{00000000-0002-0000-0700-000006000000}">
          <x14:formula1>
            <xm:f>ADM!$A$10:$A$15</xm:f>
          </x14:formula1>
          <xm:sqref>I6 I8:I20 I22:I26 I29 I32:I33 I36:I37 I39 I41:I43 I46 I48:I51 I53:I54 I58:I61 I63:I77 I80:I81 I209:I216 I88 I196:I207 I100:I107 I109:I111 I113:I115 I119:I121 I123:I125 I128:I129 I131 I133:I137 I139:I140 I147:I151 I153:I160 I163 I165:I174 I176:I186 I188:I191 I193:I194 I90:I95 I98</xm:sqref>
        </x14:dataValidation>
        <x14:dataValidation type="list" allowBlank="1" showInputMessage="1" showErrorMessage="1">
          <x14:formula1>
            <xm:f>ADM!$A$10:$A$15</xm:f>
          </x14:formula1>
          <xm:sqref>I7 I21 I27 I30 I31 I34 I35 I38 I40 I44 I45 I47 I52 I55 I56 I57 I62 I78 I79 I82 I83 I84 I85 I86 I87 I89 I96 I97 I99 I108 I112 I117 I118 I122 I126 I127 I130 I132 I138 I141 I142 I143 I144 I145 I146 I152 I161 I162 I164 I175 I187 I195 I208</xm:sqref>
        </x14:dataValidation>
        <x14:dataValidation type="list" allowBlank="1" showInputMessage="1" showErrorMessage="1">
          <x14:formula1>
            <xm:f>ADM!$B$10:$B$15</xm:f>
          </x14:formula1>
          <xm:sqref>J7 J21 J27 J30 J31 J34 J35 J38 J40 J44 J45 J47 J52 J55 J56 J57 J62 J78 J79 J82 J83 J84 J85 J86 J87 J89 J96 J97 J99 J108 J112 J117 J118 J122 J126 J127 J130 J132 J138 J141 J142 J143 J144 J145 J146 J152 J161 J162 J164 J175 J187 J195 J208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66FFFF"/>
    <pageSetUpPr fitToPage="1"/>
  </sheetPr>
  <dimension ref="A1:O27"/>
  <sheetViews>
    <sheetView topLeftCell="D16" workbookViewId="0">
      <selection activeCell="R22" sqref="R22"/>
    </sheetView>
  </sheetViews>
  <sheetFormatPr defaultColWidth="8.85546875" defaultRowHeight="12.75" x14ac:dyDescent="0.25"/>
  <cols>
    <col min="1" max="1" width="9.85546875" style="40" hidden="1" customWidth="1"/>
    <col min="2" max="2" width="13.28515625" style="40" hidden="1" customWidth="1"/>
    <col min="3" max="3" width="7.28515625" style="40" hidden="1" customWidth="1"/>
    <col min="4" max="4" width="7.42578125" style="40" customWidth="1"/>
    <col min="5" max="5" width="36.28515625" style="40" customWidth="1"/>
    <col min="6" max="6" width="21.42578125" style="42" customWidth="1"/>
    <col min="7" max="7" width="14" style="43" customWidth="1"/>
    <col min="8" max="8" width="31.5703125" style="42" customWidth="1"/>
    <col min="9" max="9" width="11.140625" style="43" customWidth="1"/>
    <col min="10" max="10" width="11.42578125" style="43" customWidth="1"/>
    <col min="11" max="11" width="10.42578125" style="43" customWidth="1"/>
    <col min="12" max="12" width="22.85546875" style="43" customWidth="1"/>
    <col min="13" max="14" width="11.140625" style="43" hidden="1" customWidth="1"/>
    <col min="15" max="15" width="17.42578125" style="43" hidden="1" customWidth="1"/>
    <col min="16" max="16384" width="8.85546875" style="40"/>
  </cols>
  <sheetData>
    <row r="1" spans="1:15" ht="15" customHeight="1" x14ac:dyDescent="0.25"/>
    <row r="2" spans="1:15" ht="15" customHeight="1" x14ac:dyDescent="0.25"/>
    <row r="4" spans="1:15" ht="87.75" customHeight="1" x14ac:dyDescent="0.25">
      <c r="A4" s="49" t="s">
        <v>118</v>
      </c>
      <c r="B4" s="49" t="s">
        <v>117</v>
      </c>
      <c r="C4" s="47"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5">
      <c r="A5" s="49"/>
      <c r="B5" s="49"/>
      <c r="C5" s="49"/>
      <c r="D5" s="50" t="s">
        <v>514</v>
      </c>
      <c r="E5" s="49"/>
      <c r="F5" s="44"/>
      <c r="G5" s="45"/>
      <c r="H5" s="44"/>
      <c r="I5" s="45"/>
      <c r="J5" s="45"/>
      <c r="K5" s="47"/>
      <c r="L5" s="47"/>
      <c r="M5" s="47"/>
      <c r="N5" s="47"/>
      <c r="O5" s="47"/>
    </row>
    <row r="6" spans="1:15" ht="38.25" x14ac:dyDescent="0.25">
      <c r="A6" s="49">
        <f>CONCATENATE("Augsts",(SUM(COUNTIF('Pazemes sateces baseins'!$K$5:$K$27,"Augsts"),COUNTIF('Virszemes sateces baseins'!$K$5:$K$29,"Augsts"),COUNTIF('Pazemes iekārtas'!$K$6:$K$14,"Augsts"),COUNTIF('Virszemes iekārtas'!$K$6:$K$11,"Augsts"),COUNTIF('Attīrīšanas process'!$K$6:$K$216,"Augsts"),COUNTIF($K$6:$K6,"Augsts"))))</f>
      </c>
      <c r="B6" s="49">
        <f>CONCATENATE("Ļoti augsts",(SUM(COUNTIF('Pazemes sateces baseins'!$K$5:$K$27,"Ļoti augsts"),COUNTIF('Virszemes sateces baseins'!$K$5:$K$29,"Ļoti augsts"),COUNTIF('Pazemes iekārtas'!$K$6:$K$14,"Ļoti augsts"),COUNTIF('Virszemes iekārtas'!$K$6:$K$11,"Ļoti augsts"),COUNTIF('Attīrīšanas process'!$K$6:$K$216,"Ļoti augsts"),COUNTIF($K$6:$K6,"Ļoti augsts"))))</f>
      </c>
      <c r="C6" s="49">
        <f>IF($F6="Nē","A1Nē","")</f>
      </c>
      <c r="D6" s="51" t="s">
        <v>515</v>
      </c>
      <c r="E6" s="51" t="s">
        <v>320</v>
      </c>
      <c r="F6" s="44" t="inlineStr">
        <is>
          <t>Nē</t>
        </is>
      </c>
      <c r="G6" s="44" t="inlineStr">
        <is>
          <t>Mazticams</t>
        </is>
      </c>
      <c r="H6" s="44" t="inlineStr">
        <is>
          <t>Liela ietekme uz regulējošām prasībām</t>
        </is>
      </c>
      <c r="I6" s="44" t="inlineStr">
        <is>
          <t>1-6 mēneši</t>
        </is>
      </c>
      <c r="J6" s="44" t="inlineStr">
        <is>
          <t>1000-10 000</t>
        </is>
      </c>
      <c r="K6" s="47">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augsts",IF(F6="Nē","Ļoti augsts","")))))))))))))))))))))))))))</f>
      </c>
      <c r="L6" s="46">
        <f>IF($F6&lt;&gt;"Nē","",IF(OR($G6="",$H6=""),"Norādīt notikuma iestāšanās iespējamību un seku smagumu",IF(AND($M6&gt;=2,OR($I6="",$J6="")),"Jānorāda notikuma ilgums un ietekmēto ūdens lietotāju skaits","")))</f>
      </c>
      <c r="M6" s="47">
        <f>IF($H6="Nav būtiskas ietekmes",1,IF($H6="Neliela ietekme uz regulējošām prasībām",2,IF($H6="Liela ietekme uz organoleptiskajām īpašībām",3,IF($H6="Liela ietekme uz regulējošām prasībām",4,IF($H6="Katastrofāla ietekme uz sabiedrības veselību",5,0)))))</f>
      </c>
      <c r="N6" s="47">
        <f>IF($G6="Reti",1,IF($G6="Mazticams",2,IF($G6="Vidējs",3,IF($G6="Iespējams",4,IF($G6="Gandrīz_noteikti",5,0)))))</f>
      </c>
      <c r="O6" s="46">
        <f t="shared" ref="O6:O25" si="0">IF(AND($N6&gt;0,$M6&gt;0),$N6*$M6,"")</f>
      </c>
    </row>
    <row r="7" spans="1:15" ht="76.5" x14ac:dyDescent="0.25">
      <c r="A7" s="49">
        <f>CONCATENATE("Augsts",(SUM(COUNTIF('Pazemes sateces baseins'!$K$5:$K$27,"Augsts"),COUNTIF('Virszemes sateces baseins'!$K$5:$K$29,"Augsts"),COUNTIF('Pazemes iekārtas'!$K$6:$K$14,"Augsts"),COUNTIF('Virszemes iekārtas'!$K$6:$K$11,"Augsts"),COUNTIF('Attīrīšanas process'!$K$6:$K$216,"Augsts"),COUNTIF($K$6:$K7,"Augsts"))))</f>
      </c>
      <c r="B7" s="49">
        <f>CONCATENATE("Ļoti augsts",(SUM(COUNTIF('Pazemes sateces baseins'!$K$5:$K$27,"Ļoti augsts"),COUNTIF('Virszemes sateces baseins'!$K$5:$K$29,"Ļoti augsts"),COUNTIF('Pazemes iekārtas'!$K$6:$K$14,"Ļoti augsts"),COUNTIF('Virszemes iekārtas'!$K$6:$K$11,"Ļoti augsts"),COUNTIF('Attīrīšanas process'!$K$6:$K$216,"Ļoti augsts"),COUNTIF($K$6:$K7,"Ļoti augsts"))))</f>
      </c>
      <c r="C7" s="49">
        <f>IF($F7="Nē","K2Nē","")</f>
      </c>
      <c r="D7" s="51" t="s">
        <v>516</v>
      </c>
      <c r="E7" s="51" t="s">
        <v>321</v>
      </c>
      <c r="F7" s="44" t="inlineStr">
        <is>
          <t>Jā</t>
        </is>
      </c>
      <c r="G7" s="44"/>
      <c r="H7" s="44"/>
      <c r="I7" s="44"/>
      <c r="J7" s="44"/>
      <c r="K7" s="47">
        <f t="shared" ref="K7:K25" si="1">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f>
      </c>
      <c r="L7" s="46">
        <f>IF($F7&lt;&gt;"Nē","",IF(OR($G7="",$H7=""),"Norādīt notikuma iestāšanās iespējamību un seku smagumu",IF(AND($M7&gt;=2,OR($I7="",$J7="")),"Jānorāda notikuma ilgums un ietekmēto ūdens lietotāju skaits","")))</f>
      </c>
      <c r="M7" s="47">
        <f t="shared" ref="M7:M26" si="2">IF($H7="Nav būtiskas ietekmes",1,IF($H7="Neliela ietekme uz regulējošām prasībām",2,IF($H7="Liela ietekme uz organoleptiskajām īpašībām",3,IF($H7="Liela ietekme uz regulējošām prasībām",4,IF($H7="Katastrofāla ietekme uz sabiedrības veselību",5,0)))))</f>
      </c>
      <c r="N7" s="47">
        <f t="shared" ref="N7:N26" si="3">IF($G7="Reti",1,IF($G7="Mazticams",2,IF($G7="Vidējs",3,IF($G7="Iespējams",4,IF($G7="Gandrīz_noteikti",5,0)))))</f>
      </c>
      <c r="O7" s="46">
        <f t="shared" si="0"/>
      </c>
    </row>
    <row r="8" spans="1:15" x14ac:dyDescent="0.25">
      <c r="A8" s="49">
        <f>CONCATENATE("Augsts",(SUM(COUNTIF('Pazemes sateces baseins'!$K$5:$K$27,"Augsts"),COUNTIF('Virszemes sateces baseins'!$K$5:$K$29,"Augsts"),COUNTIF('Pazemes iekārtas'!$K$6:$K$14,"Augsts"),COUNTIF('Virszemes iekārtas'!$K$6:$K$11,"Augsts"),COUNTIF('Attīrīšanas process'!$K$6:$K$216,"Augsts"),COUNTIF($K$6:$K8,"Augsts"))))</f>
      </c>
      <c r="B8" s="49">
        <f>CONCATENATE("Ļoti augsts",(SUM(COUNTIF('Pazemes sateces baseins'!$K$5:$K$27,"Ļoti augsts"),COUNTIF('Virszemes sateces baseins'!$K$5:$K$29,"Ļoti augsts"),COUNTIF('Pazemes iekārtas'!$K$6:$K$14,"Ļoti augsts"),COUNTIF('Virszemes iekārtas'!$K$6:$K$11,"Ļoti augsts"),COUNTIF('Attīrīšanas process'!$K$6:$K$216,"Ļoti augsts"),COUNTIF($K$6:$K8,"Ļoti augsts"))))</f>
      </c>
      <c r="C8" s="49">
        <f>IF($F8="Nē","K3Nē","")</f>
      </c>
      <c r="D8" s="51" t="s">
        <v>517</v>
      </c>
      <c r="E8" s="51" t="s">
        <v>322</v>
      </c>
      <c r="F8" s="44" t="inlineStr">
        <is>
          <t>Jā</t>
        </is>
      </c>
      <c r="G8" s="44"/>
      <c r="H8" s="44"/>
      <c r="I8" s="44"/>
      <c r="J8" s="44"/>
      <c r="K8" s="47">
        <f t="shared" si="1"/>
      </c>
      <c r="L8" s="46">
        <f>IF($F8&lt;&gt;"Nē","",IF(OR($G8="",$H8=""),"Norādīt notikuma iestāšanās iespējamību un seku smagumu",IF(AND($M8&gt;=2,OR($I8="",$J8="")),"Jānorāda notikuma ilgums un ietekmēto ūdens lietotāju skaits","")))</f>
      </c>
      <c r="M8" s="47">
        <f t="shared" si="2"/>
      </c>
      <c r="N8" s="47">
        <f t="shared" si="3"/>
      </c>
      <c r="O8" s="46">
        <f t="shared" si="0"/>
      </c>
    </row>
    <row r="9" spans="1:15" ht="51" x14ac:dyDescent="0.25">
      <c r="A9" s="49">
        <f>CONCATENATE("Augsts",(SUM(COUNTIF('Pazemes sateces baseins'!$K$5:$K$27,"Augsts"),COUNTIF('Virszemes sateces baseins'!$K$5:$K$29,"Augsts"),COUNTIF('Pazemes iekārtas'!$K$6:$K$14,"Augsts"),COUNTIF('Virszemes iekārtas'!$K$6:$K$11,"Augsts"),COUNTIF('Attīrīšanas process'!$K$6:$K$216,"Augsts"),COUNTIF($K$6:$K9,"Augsts"))))</f>
      </c>
      <c r="B9" s="49">
        <f>CONCATENATE("Ļoti augsts",(SUM(COUNTIF('Pazemes sateces baseins'!$K$5:$K$27,"Ļoti augsts"),COUNTIF('Virszemes sateces baseins'!$K$5:$K$29,"Ļoti augsts"),COUNTIF('Pazemes iekārtas'!$K$6:$K$14,"Ļoti augsts"),COUNTIF('Virszemes iekārtas'!$K$6:$K$11,"Ļoti augsts"),COUNTIF('Attīrīšanas process'!$K$6:$K$216,"Ļoti augsts"),COUNTIF($K$6:$K9,"Ļoti augsts"))))</f>
      </c>
      <c r="C9" s="49">
        <f>IF($F9="Nē","A1Nē","")</f>
      </c>
      <c r="D9" s="51" t="s">
        <v>518</v>
      </c>
      <c r="E9" s="51" t="s">
        <v>323</v>
      </c>
      <c r="F9" s="44" t="inlineStr">
        <is>
          <t>Jā</t>
        </is>
      </c>
      <c r="G9" s="44"/>
      <c r="H9" s="44"/>
      <c r="I9" s="44"/>
      <c r="J9" s="44"/>
      <c r="K9" s="47">
        <f>IF(AND($N9=5,$M9=1),"Vidējs",IF(AND($N9=4,$M9=1),"Vidējs",IF(AND($N9=4,$M9=2),"Vidējs",IF(AND($N9=3,$M9=2),"Vidējs",IF(AND($N9=2,$M9=3),"Vidējs",IF(AND($N9=1,$M9=3),"Vidējs",IF(AND($N9=1,$M9=4),"Vidējs",IF(AND($N9=5,$M9=2),"Augsts",IF(AND($N9=4,$M9=3),"Augsts",IF(AND($N9=3,$M9=3),"Augsts",IF(AND($N9=3,$M9=4),"Augsts",IF(AND($N9=2,$M9=4),"Augsts",IF(AND($N9=1,$M9=5),"Augsts",IF(AND($N9=5,$M9=3),"Ļoti augsts",IF(AND($N9=5,$M9=4),"Ļoti augsts",IF(AND($N9=5,$M9=5),"Ļoti augsts",IF(AND($N9=4,$M9=4),"Ļoti augsts",IF(AND($N9=4,$M9=5),"Ļoti augsts",IF(AND($N9=3,$M9=5),"Ļoti augsts",IF(AND($N9=2,$M9=5),"Ļoti augsts",IF(AND($N9=3,$M9=1),"Zems",IF(AND($N9=2,$M9=1),"Zems",IF(AND($N9=2,$M9=2),"Zems",IF(AND($N9=1,$M9=1),"Zems",IF(AND($N9=1,$M9=2),"Zems",IF(F9="Nav zināms/jāapstiprina vēlāk","Ļoti augsts",IF(F9="Nē","Ļoti augsts","")))))))))))))))))))))))))))</f>
      </c>
      <c r="L9" s="46">
        <f>IF($F9&lt;&gt;"Nē","",IF(OR($G9="",$H9=""),"Norādīt notikuma iestāšanās iespējamību un seku smagumu",IF(AND($M9&gt;=2,OR($I9="",$J9="")),"Jānorāda notikuma ilgums un ietekmēto ūdens lietotāju skaits","")))</f>
      </c>
      <c r="M9" s="47">
        <f t="shared" si="2"/>
      </c>
      <c r="N9" s="47">
        <f t="shared" si="3"/>
      </c>
      <c r="O9" s="46">
        <f t="shared" si="0"/>
      </c>
    </row>
    <row r="10" spans="1:15" ht="38.25" x14ac:dyDescent="0.25">
      <c r="A10" s="49">
        <f>CONCATENATE("Augsts",(SUM(COUNTIF('Pazemes sateces baseins'!$K$5:$K$27,"Augsts"),COUNTIF('Virszemes sateces baseins'!$K$5:$K$29,"Augsts"),COUNTIF('Pazemes iekārtas'!$K$6:$K$14,"Augsts"),COUNTIF('Virszemes iekārtas'!$K$6:$K$11,"Augsts"),COUNTIF('Attīrīšanas process'!$K$6:$K$216,"Augsts"),COUNTIF($K$6:$K10,"Augsts"))))</f>
      </c>
      <c r="B10" s="49">
        <f>CONCATENATE("Ļoti augsts",(SUM(COUNTIF('Pazemes sateces baseins'!$K$5:$K$27,"Ļoti augsts"),COUNTIF('Virszemes sateces baseins'!$K$5:$K$29,"Ļoti augsts"),COUNTIF('Pazemes iekārtas'!$K$6:$K$14,"Ļoti augsts"),COUNTIF('Virszemes iekārtas'!$K$6:$K$11,"Ļoti augsts"),COUNTIF('Attīrīšanas process'!$K$6:$K$216,"Ļoti augsts"),COUNTIF($K$6:$K10,"Ļoti augsts"))))</f>
      </c>
      <c r="C10" s="49"/>
      <c r="D10" s="51" t="s">
        <v>519</v>
      </c>
      <c r="E10" s="51" t="s">
        <v>1038</v>
      </c>
      <c r="F10" s="44" t="inlineStr">
        <is>
          <t>Jā</t>
        </is>
      </c>
      <c r="G10" s="44"/>
      <c r="H10" s="44"/>
      <c r="I10" s="44"/>
      <c r="J10" s="44"/>
      <c r="K10" s="47">
        <f t="shared" ref="K10" si="4">IF(AND($N10=5,$M10=1),"Vidējs",IF(AND($N10=4,$M10=1),"Vidējs",IF(AND($N10=4,$M10=2),"Vidējs",IF(AND($N10=3,$M10=2),"Vidējs",IF(AND($N10=2,$M10=3),"Vidējs",IF(AND($N10=1,$M10=3),"Vidējs",IF(AND($N10=1,$M10=4),"Vidējs",IF(AND($N10=5,$M10=2),"Augsts",IF(AND($N10=4,$M10=3),"Augsts",IF(AND($N10=3,$M10=3),"Augsts",IF(AND($N10=3,$M10=4),"Augsts",IF(AND($N10=2,$M10=4),"Augsts",IF(AND($N10=1,$M10=5),"Augsts",IF(AND($N10=5,$M10=3),"Ļoti augsts",IF(AND($N10=5,$M10=4),"Ļoti augsts",IF(AND($N10=5,$M10=5),"Ļoti augsts",IF(AND($N10=4,$M10=4),"Ļoti augsts",IF(AND($N10=4,$M10=5),"Ļoti augsts",IF(AND($N10=3,$M10=5),"Ļoti augsts",IF(AND($N10=2,$M10=5),"Ļoti augsts",IF(AND($N10=3,$M10=1),"Zems",IF(AND($N10=2,$M10=1),"Zems",IF(AND($N10=2,$M10=2),"Zems",IF(AND($N10=1,$M10=1),"Zems",IF(AND($N10=1,$M10=2),"Zems",IF(F10="Nav zināms/jāapstiprina vēlāk","Ļoti augsts",""))))))))))))))))))))))))))</f>
      </c>
      <c r="L10" s="46">
        <f>IF($F10&lt;&gt;"Jā","",IF(OR($G10="",$H10=""),"Norādīt notikuma iestāšanās iespējamību un seku smagumu",IF(AND($M10&gt;=2,OR($I10="",$J10="")),"Jānorāda notikuma ilgums un ietekmēto ūdens lietotāju skaits","")))</f>
      </c>
      <c r="M10" s="47">
        <f t="shared" si="2"/>
      </c>
      <c r="N10" s="47">
        <f t="shared" si="3"/>
      </c>
      <c r="O10" s="46">
        <f t="shared" si="0"/>
      </c>
    </row>
    <row r="11" spans="1:15" ht="25.5" x14ac:dyDescent="0.25">
      <c r="A11" s="49">
        <f>CONCATENATE("Augsts",(SUM(COUNTIF('Pazemes sateces baseins'!$K$5:$K$27,"Augsts"),COUNTIF('Virszemes sateces baseins'!$K$5:$K$29,"Augsts"),COUNTIF('Pazemes iekārtas'!$K$6:$K$14,"Augsts"),COUNTIF('Virszemes iekārtas'!$K$6:$K$11,"Augsts"),COUNTIF('Attīrīšanas process'!$K$6:$K$216,"Augsts"),COUNTIF($K$6:$K11,"Augsts"))))</f>
      </c>
      <c r="B11" s="49">
        <f>CONCATENATE("Ļoti augsts",(SUM(COUNTIF('Pazemes sateces baseins'!$K$5:$K$27,"Ļoti augsts"),COUNTIF('Virszemes sateces baseins'!$K$5:$K$29,"Ļoti augsts"),COUNTIF('Pazemes iekārtas'!$K$6:$K$14,"Ļoti augsts"),COUNTIF('Virszemes iekārtas'!$K$6:$K$11,"Ļoti augsts"),COUNTIF('Attīrīšanas process'!$K$6:$K$216,"Ļoti augsts"),COUNTIF($K$6:$K11,"Ļoti augsts"))))</f>
      </c>
      <c r="C11" s="49">
        <f>IF($F11="Nē","A1Nē","")</f>
      </c>
      <c r="D11" s="51" t="s">
        <v>520</v>
      </c>
      <c r="E11" s="51" t="s">
        <v>324</v>
      </c>
      <c r="F11" s="44" t="inlineStr">
        <is>
          <t>Jā</t>
        </is>
      </c>
      <c r="G11" s="44"/>
      <c r="H11" s="44"/>
      <c r="I11" s="44"/>
      <c r="J11" s="44"/>
      <c r="K11" s="47">
        <f>IF(AND($N11=5,$M11=1),"Vidējs",IF(AND($N11=4,$M11=1),"Vidējs",IF(AND($N11=4,$M11=2),"Vidējs",IF(AND($N11=3,$M11=2),"Vidējs",IF(AND($N11=2,$M11=3),"Vidējs",IF(AND($N11=1,$M11=3),"Vidējs",IF(AND($N11=1,$M11=4),"Vidējs",IF(AND($N11=5,$M11=2),"Augsts",IF(AND($N11=4,$M11=3),"Augsts",IF(AND($N11=3,$M11=3),"Augsts",IF(AND($N11=3,$M11=4),"Augsts",IF(AND($N11=2,$M11=4),"Augsts",IF(AND($N11=1,$M11=5),"Augsts",IF(AND($N11=5,$M11=3),"Ļoti augsts",IF(AND($N11=5,$M11=4),"Ļoti augsts",IF(AND($N11=5,$M11=5),"Ļoti augsts",IF(AND($N11=4,$M11=4),"Ļoti augsts",IF(AND($N11=4,$M11=5),"Ļoti augsts",IF(AND($N11=3,$M11=5),"Ļoti augsts",IF(AND($N11=2,$M11=5),"Ļoti augsts",IF(AND($N11=3,$M11=1),"Zems",IF(AND($N11=2,$M11=1),"Zems",IF(AND($N11=2,$M11=2),"Zems",IF(AND($N11=1,$M11=1),"Zems",IF(AND($N11=1,$M11=2),"Zems",IF(F11="Nav zināms/jāapstiprina vēlāk","Ļoti augsts",IF(F11="Nē","Ļoti augsts","")))))))))))))))))))))))))))</f>
      </c>
      <c r="L11" s="46">
        <f>IF($F11&lt;&gt;"Nē","",IF(OR($G11="",$H11=""),"Norādīt notikuma iestāšanās iespējamību un seku smagumu",IF(AND($M11&gt;=2,OR($I11="",$J11="")),"Jānorāda notikuma ilgums un ietekmēto ūdens lietotāju skaits","")))</f>
      </c>
      <c r="M11" s="47">
        <f t="shared" si="2"/>
      </c>
      <c r="N11" s="47">
        <f t="shared" si="3"/>
      </c>
      <c r="O11" s="46">
        <f t="shared" si="0"/>
      </c>
    </row>
    <row r="12" spans="1:15" ht="51" x14ac:dyDescent="0.25">
      <c r="A12" s="49">
        <f>CONCATENATE("Augsts",(SUM(COUNTIF('Pazemes sateces baseins'!$K$5:$K$27,"Augsts"),COUNTIF('Virszemes sateces baseins'!$K$5:$K$29,"Augsts"),COUNTIF('Pazemes iekārtas'!$K$6:$K$14,"Augsts"),COUNTIF('Virszemes iekārtas'!$K$6:$K$11,"Augsts"),COUNTIF('Attīrīšanas process'!$K$6:$K$216,"Augsts"),COUNTIF($K$6:$K12,"Augsts"))))</f>
      </c>
      <c r="B12" s="49">
        <f>CONCATENATE("Ļoti augsts",(SUM(COUNTIF('Pazemes sateces baseins'!$K$5:$K$27,"Ļoti augsts"),COUNTIF('Virszemes sateces baseins'!$K$5:$K$29,"Ļoti augsts"),COUNTIF('Pazemes iekārtas'!$K$6:$K$14,"Ļoti augsts"),COUNTIF('Virszemes iekārtas'!$K$6:$K$11,"Ļoti augsts"),COUNTIF('Attīrīšanas process'!$K$6:$K$216,"Ļoti augsts"),COUNTIF($K$6:$K12,"Ļoti augsts"))))</f>
      </c>
      <c r="C12" s="49"/>
      <c r="D12" s="51" t="s">
        <v>521</v>
      </c>
      <c r="E12" s="51" t="s">
        <v>1039</v>
      </c>
      <c r="F12" s="44" t="inlineStr">
        <is>
          <t>Jā</t>
        </is>
      </c>
      <c r="G12" s="44"/>
      <c r="H12" s="44"/>
      <c r="I12" s="44"/>
      <c r="J12" s="44"/>
      <c r="K12" s="47">
        <f t="shared" si="1"/>
      </c>
      <c r="L12" s="46">
        <f t="shared" ref="L12:L26" si="5">IF($F12&lt;&gt;"Jā","",IF(OR($G12="",$H12=""),"Norādīt notikuma iestāšanās iespējamību un seku smagumu",IF(AND($M12&gt;=2,OR($I12="",$J12="")),"Jānorāda notikuma ilgums un ietekmēto ūdens lietotāju skaits","")))</f>
      </c>
      <c r="M12" s="47">
        <f t="shared" si="2"/>
      </c>
      <c r="N12" s="47">
        <f t="shared" si="3"/>
      </c>
      <c r="O12" s="46">
        <f t="shared" si="0"/>
      </c>
    </row>
    <row r="13" spans="1:15" ht="38.25" x14ac:dyDescent="0.25">
      <c r="A13" s="49">
        <f>CONCATENATE("Augsts",(SUM(COUNTIF('Pazemes sateces baseins'!$K$5:$K$27,"Augsts"),COUNTIF('Virszemes sateces baseins'!$K$5:$K$29,"Augsts"),COUNTIF('Pazemes iekārtas'!$K$6:$K$14,"Augsts"),COUNTIF('Virszemes iekārtas'!$K$6:$K$11,"Augsts"),COUNTIF('Attīrīšanas process'!$K$6:$K$216,"Augsts"),COUNTIF($K$6:$K13,"Augsts"))))</f>
      </c>
      <c r="B13" s="49">
        <f>CONCATENATE("Ļoti augsts",(SUM(COUNTIF('Pazemes sateces baseins'!$K$5:$K$27,"Ļoti augsts"),COUNTIF('Virszemes sateces baseins'!$K$5:$K$29,"Ļoti augsts"),COUNTIF('Pazemes iekārtas'!$K$6:$K$14,"Ļoti augsts"),COUNTIF('Virszemes iekārtas'!$K$6:$K$11,"Ļoti augsts"),COUNTIF('Attīrīšanas process'!$K$6:$K$216,"Ļoti augsts"),COUNTIF($K$6:$K13,"Ļoti augsts"))))</f>
      </c>
      <c r="C13" s="49">
        <f>IF($F13="Nē","A1Nē","")</f>
      </c>
      <c r="D13" s="51" t="s">
        <v>522</v>
      </c>
      <c r="E13" s="51" t="s">
        <v>325</v>
      </c>
      <c r="F13" s="44" t="inlineStr">
        <is>
          <t>Jā</t>
        </is>
      </c>
      <c r="G13" s="44"/>
      <c r="H13" s="44"/>
      <c r="I13" s="44"/>
      <c r="J13" s="44"/>
      <c r="K13" s="47">
        <f>IF(AND($N13=5,$M13=1),"Vidējs",IF(AND($N13=4,$M13=1),"Vidējs",IF(AND($N13=4,$M13=2),"Vidējs",IF(AND($N13=3,$M13=2),"Vidējs",IF(AND($N13=2,$M13=3),"Vidējs",IF(AND($N13=1,$M13=3),"Vidējs",IF(AND($N13=1,$M13=4),"Vidējs",IF(AND($N13=5,$M13=2),"Augsts",IF(AND($N13=4,$M13=3),"Augsts",IF(AND($N13=3,$M13=3),"Augsts",IF(AND($N13=3,$M13=4),"Augsts",IF(AND($N13=2,$M13=4),"Augsts",IF(AND($N13=1,$M13=5),"Augsts",IF(AND($N13=5,$M13=3),"Ļoti augsts",IF(AND($N13=5,$M13=4),"Ļoti augsts",IF(AND($N13=5,$M13=5),"Ļoti augsts",IF(AND($N13=4,$M13=4),"Ļoti augsts",IF(AND($N13=4,$M13=5),"Ļoti augsts",IF(AND($N13=3,$M13=5),"Ļoti augsts",IF(AND($N13=2,$M13=5),"Ļoti augsts",IF(AND($N13=3,$M13=1),"Zems",IF(AND($N13=2,$M13=1),"Zems",IF(AND($N13=2,$M13=2),"Zems",IF(AND($N13=1,$M13=1),"Zems",IF(AND($N13=1,$M13=2),"Zems",IF(F13="Nav zināms/jāapstiprina vēlāk","Ļoti augsts",IF(F13="Nē","Ļoti augsts","")))))))))))))))))))))))))))</f>
      </c>
      <c r="L13" s="46">
        <f>IF($F13&lt;&gt;"Nē","",IF(OR($G13="",$H13=""),"Norādīt notikuma iestāšanās iespējamību un seku smagumu",IF(AND($M13&gt;=2,OR($I13="",$J13="")),"Jānorāda notikuma ilgums un ietekmēto ūdens lietotāju skaits","")))</f>
      </c>
      <c r="M13" s="47">
        <f t="shared" si="2"/>
      </c>
      <c r="N13" s="47">
        <f t="shared" si="3"/>
      </c>
      <c r="O13" s="46">
        <f t="shared" si="0"/>
      </c>
    </row>
    <row r="14" spans="1:15" ht="38.25" x14ac:dyDescent="0.25">
      <c r="A14" s="49">
        <f>CONCATENATE("Augsts",(SUM(COUNTIF('Pazemes sateces baseins'!$K$5:$K$27,"Augsts"),COUNTIF('Virszemes sateces baseins'!$K$5:$K$29,"Augsts"),COUNTIF('Pazemes iekārtas'!$K$6:$K$14,"Augsts"),COUNTIF('Virszemes iekārtas'!$K$6:$K$11,"Augsts"),COUNTIF('Attīrīšanas process'!$K$6:$K$216,"Augsts"),COUNTIF($K$6:$K14,"Augsts"))))</f>
      </c>
      <c r="B14" s="49">
        <f>CONCATENATE("Ļoti augsts",(SUM(COUNTIF('Pazemes sateces baseins'!$K$5:$K$27,"Ļoti augsts"),COUNTIF('Virszemes sateces baseins'!$K$5:$K$29,"Ļoti augsts"),COUNTIF('Pazemes iekārtas'!$K$6:$K$14,"Ļoti augsts"),COUNTIF('Virszemes iekārtas'!$K$6:$K$11,"Ļoti augsts"),COUNTIF('Attīrīšanas process'!$K$6:$K$216,"Ļoti augsts"),COUNTIF($K$6:$K14,"Ļoti augsts"))))</f>
      </c>
      <c r="C14" s="49">
        <f>IF($F14="Nē","K3Nē","")</f>
      </c>
      <c r="D14" s="51" t="s">
        <v>523</v>
      </c>
      <c r="E14" s="51" t="s">
        <v>326</v>
      </c>
      <c r="F14" s="44" t="inlineStr">
        <is>
          <t>Jā</t>
        </is>
      </c>
      <c r="G14" s="44"/>
      <c r="H14" s="44"/>
      <c r="I14" s="44"/>
      <c r="J14" s="44"/>
      <c r="K14" s="47">
        <f t="shared" si="1"/>
      </c>
      <c r="L14" s="46">
        <f>IF($F14&lt;&gt;"Nē","",IF(OR($G14="",$H14=""),"Norādīt notikuma iestāšanās iespējamību un seku smagumu",IF(AND($M14&gt;=2,OR($I14="",$J14="")),"Jānorāda notikuma ilgums un ietekmēto ūdens lietotāju skaits","")))</f>
      </c>
      <c r="M14" s="47">
        <f t="shared" si="2"/>
      </c>
      <c r="N14" s="47">
        <f t="shared" si="3"/>
      </c>
      <c r="O14" s="46">
        <f t="shared" si="0"/>
      </c>
    </row>
    <row r="15" spans="1:15" ht="38.25" x14ac:dyDescent="0.25">
      <c r="A15" s="49">
        <f>CONCATENATE("Augsts",(SUM(COUNTIF('Pazemes sateces baseins'!$K$5:$K$27,"Augsts"),COUNTIF('Virszemes sateces baseins'!$K$5:$K$29,"Augsts"),COUNTIF('Pazemes iekārtas'!$K$6:$K$14,"Augsts"),COUNTIF('Virszemes iekārtas'!$K$6:$K$11,"Augsts"),COUNTIF('Attīrīšanas process'!$K$6:$K$216,"Augsts"),COUNTIF($K$6:$K15,"Augsts"))))</f>
      </c>
      <c r="B15" s="49">
        <f>CONCATENATE("Ļoti augsts",(SUM(COUNTIF('Pazemes sateces baseins'!$K$5:$K$27,"Ļoti augsts"),COUNTIF('Virszemes sateces baseins'!$K$5:$K$29,"Ļoti augsts"),COUNTIF('Pazemes iekārtas'!$K$6:$K$14,"Ļoti augsts"),COUNTIF('Virszemes iekārtas'!$K$6:$K$11,"Ļoti augsts"),COUNTIF('Attīrīšanas process'!$K$6:$K$216,"Ļoti augsts"),COUNTIF($K$6:$K15,"Ļoti augsts"))))</f>
      </c>
      <c r="C15" s="49"/>
      <c r="D15" s="51" t="s">
        <v>524</v>
      </c>
      <c r="E15" s="51" t="s">
        <v>327</v>
      </c>
      <c r="F15" s="44" t="inlineStr">
        <is>
          <t>Jā</t>
        </is>
      </c>
      <c r="G15" s="44"/>
      <c r="H15" s="44"/>
      <c r="I15" s="44"/>
      <c r="J15" s="44"/>
      <c r="K15" s="47">
        <f t="shared" si="1"/>
      </c>
      <c r="L15" s="46">
        <f t="shared" si="5"/>
      </c>
      <c r="M15" s="47">
        <f t="shared" si="2"/>
      </c>
      <c r="N15" s="47">
        <f t="shared" si="3"/>
      </c>
      <c r="O15" s="46">
        <f t="shared" si="0"/>
      </c>
    </row>
    <row r="16" spans="1:15" ht="76.5" x14ac:dyDescent="0.25">
      <c r="A16" s="49">
        <f>CONCATENATE("Augsts",(SUM(COUNTIF('Pazemes sateces baseins'!$K$5:$K$27,"Augsts"),COUNTIF('Virszemes sateces baseins'!$K$5:$K$29,"Augsts"),COUNTIF('Pazemes iekārtas'!$K$6:$K$14,"Augsts"),COUNTIF('Virszemes iekārtas'!$K$6:$K$11,"Augsts"),COUNTIF('Attīrīšanas process'!$K$6:$K$216,"Augsts"),COUNTIF($K$6:$K16,"Augsts"))))</f>
      </c>
      <c r="B16" s="49">
        <f>CONCATENATE("Ļoti augsts",(SUM(COUNTIF('Pazemes sateces baseins'!$K$5:$K$27,"Ļoti augsts"),COUNTIF('Virszemes sateces baseins'!$K$5:$K$29,"Ļoti augsts"),COUNTIF('Pazemes iekārtas'!$K$6:$K$14,"Ļoti augsts"),COUNTIF('Virszemes iekārtas'!$K$6:$K$11,"Ļoti augsts"),COUNTIF('Attīrīšanas process'!$K$6:$K$216,"Ļoti augsts"),COUNTIF($K$6:$K16,"Ļoti augsts"))))</f>
      </c>
      <c r="C16" s="49">
        <f>IF($F16="Nē","A1Nē","")</f>
      </c>
      <c r="D16" s="51" t="s">
        <v>525</v>
      </c>
      <c r="E16" s="51" t="s">
        <v>1040</v>
      </c>
      <c r="F16" s="44" t="inlineStr">
        <is>
          <t>Nē</t>
        </is>
      </c>
      <c r="G16" s="44" t="inlineStr">
        <is>
          <t>Reti</t>
        </is>
      </c>
      <c r="H16" s="44" t="inlineStr">
        <is>
          <t>Nav būtiskas ietekmes</t>
        </is>
      </c>
      <c r="I16" s="44" t="inlineStr">
        <is>
          <t>1-4 nedēļas</t>
        </is>
      </c>
      <c r="J16" s="44" t="inlineStr">
        <is>
          <t>100-1 000</t>
        </is>
      </c>
      <c r="K16" s="47">
        <f>IF(AND($N16=5,$M16=1),"Vidējs",IF(AND($N16=4,$M16=1),"Vidējs",IF(AND($N16=4,$M16=2),"Vidējs",IF(AND($N16=3,$M16=2),"Vidējs",IF(AND($N16=2,$M16=3),"Vidējs",IF(AND($N16=1,$M16=3),"Vidējs",IF(AND($N16=1,$M16=4),"Vidējs",IF(AND($N16=5,$M16=2),"Augsts",IF(AND($N16=4,$M16=3),"Augsts",IF(AND($N16=3,$M16=3),"Augsts",IF(AND($N16=3,$M16=4),"Augsts",IF(AND($N16=2,$M16=4),"Augsts",IF(AND($N16=1,$M16=5),"Augsts",IF(AND($N16=5,$M16=3),"Ļoti augsts",IF(AND($N16=5,$M16=4),"Ļoti augsts",IF(AND($N16=5,$M16=5),"Ļoti augsts",IF(AND($N16=4,$M16=4),"Ļoti augsts",IF(AND($N16=4,$M16=5),"Ļoti augsts",IF(AND($N16=3,$M16=5),"Ļoti augsts",IF(AND($N16=2,$M16=5),"Ļoti augsts",IF(AND($N16=3,$M16=1),"Zems",IF(AND($N16=2,$M16=1),"Zems",IF(AND($N16=2,$M16=2),"Zems",IF(AND($N16=1,$M16=1),"Zems",IF(AND($N16=1,$M16=2),"Zems",IF(F16="Nav zināms/jāapstiprina vēlāk","Ļoti augsts",IF(F16="Nē","Ļoti augsts","")))))))))))))))))))))))))))</f>
      </c>
      <c r="L16" s="46">
        <f>IF($F16&lt;&gt;"Nē","",IF(OR($G16="",$H16=""),"Norādīt notikuma iestāšanās iespējamību un seku smagumu",IF(AND($M16&gt;=2,OR($I16="",$J16="")),"Jānorāda notikuma ilgums un ietekmēto ūdens lietotāju skaits","")))</f>
      </c>
      <c r="M16" s="47">
        <f t="shared" si="2"/>
      </c>
      <c r="N16" s="47">
        <f t="shared" si="3"/>
      </c>
      <c r="O16" s="46">
        <f t="shared" si="0"/>
      </c>
    </row>
    <row r="17" spans="1:15" ht="38.25" x14ac:dyDescent="0.25">
      <c r="A17" s="49">
        <f>CONCATENATE("Augsts",(SUM(COUNTIF('Pazemes sateces baseins'!$K$5:$K$27,"Augsts"),COUNTIF('Virszemes sateces baseins'!$K$5:$K$29,"Augsts"),COUNTIF('Pazemes iekārtas'!$K$6:$K$14,"Augsts"),COUNTIF('Virszemes iekārtas'!$K$6:$K$11,"Augsts"),COUNTIF('Attīrīšanas process'!$K$6:$K$216,"Augsts"),COUNTIF($K$6:$K17,"Augsts"))))</f>
      </c>
      <c r="B17" s="49">
        <f>CONCATENATE("Ļoti augsts",(SUM(COUNTIF('Pazemes sateces baseins'!$K$5:$K$27,"Ļoti augsts"),COUNTIF('Virszemes sateces baseins'!$K$5:$K$29,"Ļoti augsts"),COUNTIF('Pazemes iekārtas'!$K$6:$K$14,"Ļoti augsts"),COUNTIF('Virszemes iekārtas'!$K$6:$K$11,"Ļoti augsts"),COUNTIF('Attīrīšanas process'!$K$6:$K$216,"Ļoti augsts"),COUNTIF($K$6:$K17,"Ļoti augsts"))))</f>
      </c>
      <c r="C17" s="49">
        <f>IF($F17="Nē","A1Nē","")</f>
      </c>
      <c r="D17" s="51" t="s">
        <v>526</v>
      </c>
      <c r="E17" s="51" t="s">
        <v>328</v>
      </c>
      <c r="F17" s="44" t="inlineStr">
        <is>
          <t>Jā</t>
        </is>
      </c>
      <c r="G17" s="44"/>
      <c r="H17" s="44"/>
      <c r="I17" s="44"/>
      <c r="J17" s="44"/>
      <c r="K17" s="47">
        <f>IF(AND($N17=5,$M17=1),"Vidējs",IF(AND($N17=4,$M17=1),"Vidējs",IF(AND($N17=4,$M17=2),"Vidējs",IF(AND($N17=3,$M17=2),"Vidējs",IF(AND($N17=2,$M17=3),"Vidējs",IF(AND($N17=1,$M17=3),"Vidējs",IF(AND($N17=1,$M17=4),"Vidējs",IF(AND($N17=5,$M17=2),"Augsts",IF(AND($N17=4,$M17=3),"Augsts",IF(AND($N17=3,$M17=3),"Augsts",IF(AND($N17=3,$M17=4),"Augsts",IF(AND($N17=2,$M17=4),"Augsts",IF(AND($N17=1,$M17=5),"Augsts",IF(AND($N17=5,$M17=3),"Ļoti augsts",IF(AND($N17=5,$M17=4),"Ļoti augsts",IF(AND($N17=5,$M17=5),"Ļoti augsts",IF(AND($N17=4,$M17=4),"Ļoti augsts",IF(AND($N17=4,$M17=5),"Ļoti augsts",IF(AND($N17=3,$M17=5),"Ļoti augsts",IF(AND($N17=2,$M17=5),"Ļoti augsts",IF(AND($N17=3,$M17=1),"Zems",IF(AND($N17=2,$M17=1),"Zems",IF(AND($N17=2,$M17=2),"Zems",IF(AND($N17=1,$M17=1),"Zems",IF(AND($N17=1,$M17=2),"Zems",IF(F17="Nav zināms/jāapstiprina vēlāk","Ļoti augsts",IF(F17="Nē","Ļoti augsts","")))))))))))))))))))))))))))</f>
      </c>
      <c r="L17" s="46">
        <f>IF($F17&lt;&gt;"Nē","",IF(OR($G17="",$H17=""),"Norādīt notikuma iestāšanās iespējamību un seku smagumu",IF(AND($M17&gt;=2,OR($I17="",$J17="")),"Jānorāda notikuma ilgums un ietekmēto ūdens lietotāju skaits","")))</f>
      </c>
      <c r="M17" s="47">
        <f t="shared" si="2"/>
      </c>
      <c r="N17" s="47">
        <f t="shared" si="3"/>
      </c>
      <c r="O17" s="46">
        <f t="shared" si="0"/>
      </c>
    </row>
    <row r="18" spans="1:15" ht="38.25" x14ac:dyDescent="0.25">
      <c r="A18" s="49">
        <f>CONCATENATE("Augsts",(SUM(COUNTIF('Pazemes sateces baseins'!$K$5:$K$27,"Augsts"),COUNTIF('Virszemes sateces baseins'!$K$5:$K$29,"Augsts"),COUNTIF('Pazemes iekārtas'!$K$6:$K$14,"Augsts"),COUNTIF('Virszemes iekārtas'!$K$6:$K$11,"Augsts"),COUNTIF('Attīrīšanas process'!$K$6:$K$216,"Augsts"),COUNTIF($K$6:$K18,"Augsts"))))</f>
      </c>
      <c r="B18" s="49">
        <f>CONCATENATE("Ļoti augsts",(SUM(COUNTIF('Pazemes sateces baseins'!$K$5:$K$27,"Ļoti augsts"),COUNTIF('Virszemes sateces baseins'!$K$5:$K$29,"Ļoti augsts"),COUNTIF('Pazemes iekārtas'!$K$6:$K$14,"Ļoti augsts"),COUNTIF('Virszemes iekārtas'!$K$6:$K$11,"Ļoti augsts"),COUNTIF('Attīrīšanas process'!$K$6:$K$216,"Ļoti augsts"),COUNTIF($K$6:$K18,"Ļoti augsts"))))</f>
      </c>
      <c r="C18" s="49">
        <f>IF($F18="Nē","A1Nē","")</f>
      </c>
      <c r="D18" s="51" t="s">
        <v>527</v>
      </c>
      <c r="E18" s="51" t="s">
        <v>329</v>
      </c>
      <c r="F18" s="44" t="inlineStr">
        <is>
          <t>Nē</t>
        </is>
      </c>
      <c r="G18" s="44" t="inlineStr">
        <is>
          <t>Reti</t>
        </is>
      </c>
      <c r="H18" s="44" t="inlineStr">
        <is>
          <t>Neliela ietekme uz regulējošām prasībām</t>
        </is>
      </c>
      <c r="I18" s="44" t="inlineStr">
        <is>
          <t>&gt; 6 mēneši</t>
        </is>
      </c>
      <c r="J18" s="44" t="inlineStr">
        <is>
          <t>1000-10 000</t>
        </is>
      </c>
      <c r="K18" s="47">
        <f>IF(AND($N18=5,$M18=1),"Vidējs",IF(AND($N18=4,$M18=1),"Vidējs",IF(AND($N18=4,$M18=2),"Vidējs",IF(AND($N18=3,$M18=2),"Vidējs",IF(AND($N18=2,$M18=3),"Vidējs",IF(AND($N18=1,$M18=3),"Vidējs",IF(AND($N18=1,$M18=4),"Vidējs",IF(AND($N18=5,$M18=2),"Augsts",IF(AND($N18=4,$M18=3),"Augsts",IF(AND($N18=3,$M18=3),"Augsts",IF(AND($N18=3,$M18=4),"Augsts",IF(AND($N18=2,$M18=4),"Augsts",IF(AND($N18=1,$M18=5),"Augsts",IF(AND($N18=5,$M18=3),"Ļoti augsts",IF(AND($N18=5,$M18=4),"Ļoti augsts",IF(AND($N18=5,$M18=5),"Ļoti augsts",IF(AND($N18=4,$M18=4),"Ļoti augsts",IF(AND($N18=4,$M18=5),"Ļoti augsts",IF(AND($N18=3,$M18=5),"Ļoti augsts",IF(AND($N18=2,$M18=5),"Ļoti augsts",IF(AND($N18=3,$M18=1),"Zems",IF(AND($N18=2,$M18=1),"Zems",IF(AND($N18=2,$M18=2),"Zems",IF(AND($N18=1,$M18=1),"Zems",IF(AND($N18=1,$M18=2),"Zems",IF(F18="Nav zināms/jāapstiprina vēlāk","Ļoti augsts",IF(F18="Nē","Ļoti augsts","")))))))))))))))))))))))))))</f>
      </c>
      <c r="L18" s="46">
        <f>IF($F18&lt;&gt;"Nē","",IF(OR($G18="",$H18=""),"Norādīt notikuma iestāšanās iespējamību un seku smagumu",IF(AND($M18&gt;=2,OR($I18="",$J18="")),"Jānorāda notikuma ilgums un ietekmēto ūdens lietotāju skaits","")))</f>
      </c>
      <c r="M18" s="47">
        <f t="shared" si="2"/>
      </c>
      <c r="N18" s="47">
        <f t="shared" si="3"/>
      </c>
      <c r="O18" s="46">
        <f t="shared" si="0"/>
      </c>
    </row>
    <row r="19" spans="1:15" s="73" customFormat="1" x14ac:dyDescent="0.25">
      <c r="A19" s="49">
        <f>CONCATENATE("Augsts",(SUM(COUNTIF('Pazemes sateces baseins'!$K$5:$K$27,"Augsts"),COUNTIF('Virszemes sateces baseins'!$K$5:$K$29,"Augsts"),COUNTIF('Pazemes iekārtas'!$K$6:$K$14,"Augsts"),COUNTIF('Virszemes iekārtas'!$K$6:$K$11,"Augsts"),COUNTIF('Attīrīšanas process'!$K$6:$K$216,"Augsts"),COUNTIF($K$6:$K19,"Augsts"))))</f>
      </c>
      <c r="B19" s="49">
        <f>CONCATENATE("Ļoti augsts",(SUM(COUNTIF('Pazemes sateces baseins'!$K$5:$K$27,"Ļoti augsts"),COUNTIF('Virszemes sateces baseins'!$K$5:$K$29,"Ļoti augsts"),COUNTIF('Pazemes iekārtas'!$K$6:$K$14,"Ļoti augsts"),COUNTIF('Virszemes iekārtas'!$K$6:$K$11,"Ļoti augsts"),COUNTIF('Attīrīšanas process'!$K$6:$K$216,"Ļoti augsts"),COUNTIF($K$6:$K19,"Ļoti augsts"))))</f>
      </c>
      <c r="C19" s="50"/>
      <c r="D19" s="74" t="s">
        <v>528</v>
      </c>
      <c r="E19" s="75"/>
      <c r="F19" s="72"/>
      <c r="G19" s="72"/>
      <c r="H19" s="72"/>
      <c r="I19" s="72"/>
      <c r="J19" s="72"/>
      <c r="K19" s="78"/>
      <c r="L19" s="79"/>
      <c r="M19" s="78"/>
      <c r="N19" s="78"/>
      <c r="O19" s="79"/>
    </row>
    <row r="20" spans="1:15" ht="25.5" x14ac:dyDescent="0.25">
      <c r="A20" s="49">
        <f>CONCATENATE("Augsts",(SUM(COUNTIF('Pazemes sateces baseins'!$K$5:$K$27,"Augsts"),COUNTIF('Virszemes sateces baseins'!$K$5:$K$29,"Augsts"),COUNTIF('Pazemes iekārtas'!$K$6:$K$14,"Augsts"),COUNTIF('Virszemes iekārtas'!$K$6:$K$11,"Augsts"),COUNTIF('Attīrīšanas process'!$K$6:$K$216,"Augsts"),COUNTIF($K$6:$K20,"Augsts"))))</f>
      </c>
      <c r="B20" s="49">
        <f>CONCATENATE("Ļoti augsts",(SUM(COUNTIF('Pazemes sateces baseins'!$K$5:$K$27,"Ļoti augsts"),COUNTIF('Virszemes sateces baseins'!$K$5:$K$29,"Ļoti augsts"),COUNTIF('Pazemes iekārtas'!$K$6:$K$14,"Ļoti augsts"),COUNTIF('Virszemes iekārtas'!$K$6:$K$11,"Ļoti augsts"),COUNTIF('Attīrīšanas process'!$K$6:$K$216,"Ļoti augsts"),COUNTIF($K$6:$K20,"Ļoti augsts"))))</f>
      </c>
      <c r="C20" s="49"/>
      <c r="D20" s="52" t="s">
        <v>529</v>
      </c>
      <c r="E20" s="51" t="s">
        <v>330</v>
      </c>
      <c r="F20" s="44" t="inlineStr">
        <is>
          <t>Jā</t>
        </is>
      </c>
      <c r="G20" s="44"/>
      <c r="H20" s="44"/>
      <c r="I20" s="44"/>
      <c r="J20" s="44"/>
      <c r="K20" s="47">
        <f t="shared" si="1"/>
      </c>
      <c r="L20" s="46">
        <f t="shared" si="5"/>
      </c>
      <c r="M20" s="47">
        <f t="shared" si="2"/>
      </c>
      <c r="N20" s="47">
        <f t="shared" si="3"/>
      </c>
      <c r="O20" s="46">
        <f t="shared" si="0"/>
      </c>
    </row>
    <row r="21" spans="1:15" ht="76.5" x14ac:dyDescent="0.25">
      <c r="A21" s="49">
        <f>CONCATENATE("Augsts",(SUM(COUNTIF('Pazemes sateces baseins'!$K$5:$K$27,"Augsts"),COUNTIF('Virszemes sateces baseins'!$K$5:$K$29,"Augsts"),COUNTIF('Pazemes iekārtas'!$K$6:$K$14,"Augsts"),COUNTIF('Virszemes iekārtas'!$K$6:$K$11,"Augsts"),COUNTIF('Attīrīšanas process'!$K$6:$K$216,"Augsts"),COUNTIF($K$6:$K21,"Augsts"))))</f>
      </c>
      <c r="B21" s="49">
        <f>CONCATENATE("Ļoti augsts",(SUM(COUNTIF('Pazemes sateces baseins'!$K$5:$K$27,"Ļoti augsts"),COUNTIF('Virszemes sateces baseins'!$K$5:$K$29,"Ļoti augsts"),COUNTIF('Pazemes iekārtas'!$K$6:$K$14,"Ļoti augsts"),COUNTIF('Virszemes iekārtas'!$K$6:$K$11,"Ļoti augsts"),COUNTIF('Attīrīšanas process'!$K$6:$K$216,"Ļoti augsts"),COUNTIF($K$6:$K21,"Ļoti augsts"))))</f>
      </c>
      <c r="C21" s="49"/>
      <c r="D21" s="52" t="s">
        <v>530</v>
      </c>
      <c r="E21" s="51" t="s">
        <v>331</v>
      </c>
      <c r="F21" s="44" t="inlineStr">
        <is>
          <t>Jā</t>
        </is>
      </c>
      <c r="G21" s="44"/>
      <c r="H21" s="44"/>
      <c r="I21" s="44"/>
      <c r="J21" s="44"/>
      <c r="K21" s="47">
        <f t="shared" si="1"/>
      </c>
      <c r="L21" s="46">
        <f t="shared" si="5"/>
      </c>
      <c r="M21" s="47">
        <f t="shared" si="2"/>
      </c>
      <c r="N21" s="47">
        <f t="shared" si="3"/>
      </c>
      <c r="O21" s="46">
        <f t="shared" si="0"/>
      </c>
    </row>
    <row r="22" spans="1:15" ht="25.5" x14ac:dyDescent="0.25">
      <c r="A22" s="49">
        <f>CONCATENATE("Augsts",(SUM(COUNTIF('Pazemes sateces baseins'!$K$5:$K$27,"Augsts"),COUNTIF('Virszemes sateces baseins'!$K$5:$K$29,"Augsts"),COUNTIF('Pazemes iekārtas'!$K$6:$K$14,"Augsts"),COUNTIF('Virszemes iekārtas'!$K$6:$K$11,"Augsts"),COUNTIF('Attīrīšanas process'!$K$6:$K$216,"Augsts"),COUNTIF($K$6:$K22,"Augsts"))))</f>
      </c>
      <c r="B22" s="49">
        <f>CONCATENATE("Ļoti augsts",(SUM(COUNTIF('Pazemes sateces baseins'!$K$5:$K$27,"Ļoti augsts"),COUNTIF('Virszemes sateces baseins'!$K$5:$K$29,"Ļoti augsts"),COUNTIF('Pazemes iekārtas'!$K$6:$K$14,"Ļoti augsts"),COUNTIF('Virszemes iekārtas'!$K$6:$K$11,"Ļoti augsts"),COUNTIF('Attīrīšanas process'!$K$6:$K$216,"Ļoti augsts"),COUNTIF($K$6:$K22,"Ļoti augsts"))))</f>
      </c>
      <c r="C22" s="49">
        <f>IF($F22="Nē","A1Nē","")</f>
      </c>
      <c r="D22" s="52" t="s">
        <v>531</v>
      </c>
      <c r="E22" s="51" t="s">
        <v>332</v>
      </c>
      <c r="F22" s="44" t="inlineStr">
        <is>
          <t>Jā</t>
        </is>
      </c>
      <c r="G22" s="44"/>
      <c r="H22" s="44"/>
      <c r="I22" s="44"/>
      <c r="J22" s="44"/>
      <c r="K22" s="47">
        <f>IF(AND($N22=5,$M22=1),"Vidējs",IF(AND($N22=4,$M22=1),"Vidējs",IF(AND($N22=4,$M22=2),"Vidējs",IF(AND($N22=3,$M22=2),"Vidējs",IF(AND($N22=2,$M22=3),"Vidējs",IF(AND($N22=1,$M22=3),"Vidējs",IF(AND($N22=1,$M22=4),"Vidējs",IF(AND($N22=5,$M22=2),"Augsts",IF(AND($N22=4,$M22=3),"Augsts",IF(AND($N22=3,$M22=3),"Augsts",IF(AND($N22=3,$M22=4),"Augsts",IF(AND($N22=2,$M22=4),"Augsts",IF(AND($N22=1,$M22=5),"Augsts",IF(AND($N22=5,$M22=3),"Ļoti augsts",IF(AND($N22=5,$M22=4),"Ļoti augsts",IF(AND($N22=5,$M22=5),"Ļoti augsts",IF(AND($N22=4,$M22=4),"Ļoti augsts",IF(AND($N22=4,$M22=5),"Ļoti augsts",IF(AND($N22=3,$M22=5),"Ļoti augsts",IF(AND($N22=2,$M22=5),"Ļoti augsts",IF(AND($N22=3,$M22=1),"Zems",IF(AND($N22=2,$M22=1),"Zems",IF(AND($N22=2,$M22=2),"Zems",IF(AND($N22=1,$M22=1),"Zems",IF(AND($N22=1,$M22=2),"Zems",IF(F22="Nav zināms/jāapstiprina vēlāk","Ļoti augsts",IF(F22="Nē","Ļoti augsts","")))))))))))))))))))))))))))</f>
      </c>
      <c r="L22" s="46">
        <f>IF($F22&lt;&gt;"Nē","",IF(OR($G22="",$H22=""),"Norādīt notikuma iestāšanās iespējamību un seku smagumu",IF(AND($M22&gt;=2,OR($I22="",$J22="")),"Jānorāda notikuma ilgums un ietekmēto ūdens lietotāju skaits","")))</f>
      </c>
      <c r="M22" s="47">
        <f t="shared" si="2"/>
      </c>
      <c r="N22" s="47">
        <f t="shared" si="3"/>
      </c>
      <c r="O22" s="46">
        <f t="shared" si="0"/>
      </c>
    </row>
    <row r="23" spans="1:15" ht="38.25" x14ac:dyDescent="0.25">
      <c r="A23" s="49">
        <f>CONCATENATE("Augsts",(SUM(COUNTIF('Pazemes sateces baseins'!$K$5:$K$27,"Augsts"),COUNTIF('Virszemes sateces baseins'!$K$5:$K$29,"Augsts"),COUNTIF('Pazemes iekārtas'!$K$6:$K$14,"Augsts"),COUNTIF('Virszemes iekārtas'!$K$6:$K$11,"Augsts"),COUNTIF('Attīrīšanas process'!$K$6:$K$216,"Augsts"),COUNTIF($K$6:$K23,"Augsts"))))</f>
      </c>
      <c r="B23" s="49">
        <f>CONCATENATE("Ļoti augsts",(SUM(COUNTIF('Pazemes sateces baseins'!$K$5:$K$27,"Ļoti augsts"),COUNTIF('Virszemes sateces baseins'!$K$5:$K$29,"Ļoti augsts"),COUNTIF('Pazemes iekārtas'!$K$6:$K$14,"Ļoti augsts"),COUNTIF('Virszemes iekārtas'!$K$6:$K$11,"Ļoti augsts"),COUNTIF('Attīrīšanas process'!$K$6:$K$216,"Ļoti augsts"),COUNTIF($K$6:$K23,"Ļoti augsts"))))</f>
      </c>
      <c r="C23" s="49"/>
      <c r="D23" s="54" t="s">
        <v>532</v>
      </c>
      <c r="E23" s="51" t="s">
        <v>333</v>
      </c>
      <c r="F23" s="44" t="inlineStr">
        <is>
          <t>Jā</t>
        </is>
      </c>
      <c r="G23" s="44"/>
      <c r="H23" s="44"/>
      <c r="I23" s="44"/>
      <c r="J23" s="44"/>
      <c r="K23" s="47">
        <f t="shared" si="1"/>
      </c>
      <c r="L23" s="46">
        <f t="shared" si="5"/>
      </c>
      <c r="M23" s="47">
        <f t="shared" si="2"/>
      </c>
      <c r="N23" s="47">
        <f t="shared" si="3"/>
      </c>
      <c r="O23" s="46">
        <f t="shared" si="0"/>
      </c>
    </row>
    <row r="24" spans="1:15" ht="38.25" x14ac:dyDescent="0.25">
      <c r="A24" s="49">
        <f>CONCATENATE("Augsts",(SUM(COUNTIF('Pazemes sateces baseins'!$K$5:$K$27,"Augsts"),COUNTIF('Virszemes sateces baseins'!$K$5:$K$29,"Augsts"),COUNTIF('Pazemes iekārtas'!$K$6:$K$14,"Augsts"),COUNTIF('Virszemes iekārtas'!$K$6:$K$11,"Augsts"),COUNTIF('Attīrīšanas process'!$K$6:$K$216,"Augsts"),COUNTIF($K$6:$K24,"Augsts"))))</f>
      </c>
      <c r="B24" s="49">
        <f>CONCATENATE("Ļoti augsts",(SUM(COUNTIF('Pazemes sateces baseins'!$K$5:$K$27,"Ļoti augsts"),COUNTIF('Virszemes sateces baseins'!$K$5:$K$29,"Ļoti augsts"),COUNTIF('Pazemes iekārtas'!$K$6:$K$14,"Ļoti augsts"),COUNTIF('Virszemes iekārtas'!$K$6:$K$11,"Ļoti augsts"),COUNTIF('Attīrīšanas process'!$K$6:$K$216,"Ļoti augsts"),COUNTIF($K$6:$K24,"Ļoti augsts"))))</f>
      </c>
      <c r="C24" s="49">
        <f>IF($F24="Nē","A1Nē","")</f>
      </c>
      <c r="D24" s="54" t="s">
        <v>532</v>
      </c>
      <c r="E24" s="51" t="s">
        <v>334</v>
      </c>
      <c r="F24" s="44" t="inlineStr">
        <is>
          <t>Jā</t>
        </is>
      </c>
      <c r="G24" s="44"/>
      <c r="H24" s="44"/>
      <c r="I24" s="44"/>
      <c r="J24" s="44"/>
      <c r="K24" s="47">
        <f>IF(AND($N24=5,$M24=1),"Vidējs",IF(AND($N24=4,$M24=1),"Vidējs",IF(AND($N24=4,$M24=2),"Vidējs",IF(AND($N24=3,$M24=2),"Vidējs",IF(AND($N24=2,$M24=3),"Vidējs",IF(AND($N24=1,$M24=3),"Vidējs",IF(AND($N24=1,$M24=4),"Vidējs",IF(AND($N24=5,$M24=2),"Augsts",IF(AND($N24=4,$M24=3),"Augsts",IF(AND($N24=3,$M24=3),"Augsts",IF(AND($N24=3,$M24=4),"Augsts",IF(AND($N24=2,$M24=4),"Augsts",IF(AND($N24=1,$M24=5),"Augsts",IF(AND($N24=5,$M24=3),"Ļoti augsts",IF(AND($N24=5,$M24=4),"Ļoti augsts",IF(AND($N24=5,$M24=5),"Ļoti augsts",IF(AND($N24=4,$M24=4),"Ļoti augsts",IF(AND($N24=4,$M24=5),"Ļoti augsts",IF(AND($N24=3,$M24=5),"Ļoti augsts",IF(AND($N24=2,$M24=5),"Ļoti augsts",IF(AND($N24=3,$M24=1),"Zems",IF(AND($N24=2,$M24=1),"Zems",IF(AND($N24=2,$M24=2),"Zems",IF(AND($N24=1,$M24=1),"Zems",IF(AND($N24=1,$M24=2),"Zems",IF(F24="Nav zināms/jāapstiprina vēlāk","Ļoti augsts",IF(F24="Nē","Ļoti augsts","")))))))))))))))))))))))))))</f>
      </c>
      <c r="L24" s="46">
        <f>IF($F24&lt;&gt;"Nē","",IF(OR($G24="",$H24=""),"Norādīt notikuma iestāšanās iespējamību un seku smagumu",IF(AND($M24&gt;=2,OR($I24="",$J24="")),"Jānorāda notikuma ilgums un ietekmēto ūdens lietotāju skaits","")))</f>
      </c>
      <c r="M24" s="47">
        <f t="shared" si="2"/>
      </c>
      <c r="N24" s="47">
        <f t="shared" si="3"/>
      </c>
      <c r="O24" s="46">
        <f t="shared" si="0"/>
      </c>
    </row>
    <row r="25" spans="1:15" s="73" customFormat="1" x14ac:dyDescent="0.25">
      <c r="A25" s="49">
        <f>CONCATENATE("Augsts",(SUM(COUNTIF('Pazemes sateces baseins'!$K$5:$K$27,"Augsts"),COUNTIF('Virszemes sateces baseins'!$K$5:$K$29,"Augsts"),COUNTIF('Pazemes iekārtas'!$K$6:$K$14,"Augsts"),COUNTIF('Virszemes iekārtas'!$K$6:$K$11,"Augsts"),COUNTIF('Attīrīšanas process'!$K$6:$K$216,"Augsts"),COUNTIF($K$6:$K25,"Augsts"))))</f>
      </c>
      <c r="B25" s="49">
        <f>CONCATENATE("Ļoti augsts",(SUM(COUNTIF('Pazemes sateces baseins'!$K$5:$K$27,"Ļoti augsts"),COUNTIF('Virszemes sateces baseins'!$K$5:$K$29,"Ļoti augsts"),COUNTIF('Pazemes iekārtas'!$K$6:$K$14,"Ļoti augsts"),COUNTIF('Virszemes iekārtas'!$K$6:$K$11,"Ļoti augsts"),COUNTIF('Attīrīšanas process'!$K$6:$K$216,"Ļoti augsts"),COUNTIF($K$6:$K25,"Ļoti augsts"))))</f>
      </c>
      <c r="C25" s="50"/>
      <c r="D25" s="76" t="s">
        <v>533</v>
      </c>
      <c r="E25" s="75"/>
      <c r="F25" s="72"/>
      <c r="G25" s="72"/>
      <c r="H25" s="72"/>
      <c r="I25" s="72"/>
      <c r="J25" s="72"/>
      <c r="K25" s="78">
        <f t="shared" si="1"/>
      </c>
      <c r="L25" s="79">
        <f t="shared" si="5"/>
      </c>
      <c r="M25" s="78">
        <f t="shared" si="2"/>
      </c>
      <c r="N25" s="78">
        <f t="shared" si="3"/>
      </c>
      <c r="O25" s="79">
        <f t="shared" si="0"/>
      </c>
    </row>
    <row r="26" spans="1:15" ht="38.25" x14ac:dyDescent="0.25">
      <c r="A26" s="49">
        <f>CONCATENATE("Augsts",(SUM(COUNTIF('Pazemes sateces baseins'!$K$5:$K$27,"Augsts"),COUNTIF('Virszemes sateces baseins'!$K$5:$K$29,"Augsts"),COUNTIF('Pazemes iekārtas'!$K$6:$K$14,"Augsts"),COUNTIF('Virszemes iekārtas'!$K$6:$K$11,"Augsts"),COUNTIF('Attīrīšanas process'!$K$6:$K$216,"Augsts"),COUNTIF($K$6:$K26,"Augsts"))))</f>
      </c>
      <c r="B26" s="49">
        <f>CONCATENATE("Ļoti augsts",(SUM(COUNTIF('Pazemes sateces baseins'!$K$5:$K$27,"Ļoti augsts"),COUNTIF('Virszemes sateces baseins'!$K$5:$K$29,"Ļoti augsts"),COUNTIF('Pazemes iekārtas'!$K$6:$K$14,"Ļoti augsts"),COUNTIF('Virszemes iekārtas'!$K$6:$K$11,"Ļoti augsts"),COUNTIF('Attīrīšanas process'!$K$6:$K$216,"Ļoti augsts"),COUNTIF($K$6:$K26,"Ļoti augsts"))))</f>
      </c>
      <c r="C26" s="49"/>
      <c r="D26" s="77" t="s">
        <v>534</v>
      </c>
      <c r="E26" s="51" t="s">
        <v>335</v>
      </c>
      <c r="F26" s="44" t="inlineStr">
        <is>
          <t>Jā</t>
        </is>
      </c>
      <c r="G26" s="44"/>
      <c r="H26" s="44"/>
      <c r="I26" s="44"/>
      <c r="J26" s="44"/>
      <c r="K26" s="47">
        <f t="shared" ref="K26" si="6">IF(AND($N26=5,$M26=1),"Vidējs",IF(AND($N26=4,$M26=1),"Vidējs",IF(AND($N26=4,$M26=2),"Vidējs",IF(AND($N26=3,$M26=2),"Vidējs",IF(AND($N26=2,$M26=3),"Vidējs",IF(AND($N26=1,$M26=3),"Vidējs",IF(AND($N26=1,$M26=4),"Vidējs",IF(AND($N26=5,$M26=2),"Augsts",IF(AND($N26=4,$M26=3),"Augsts",IF(AND($N26=3,$M26=3),"Augsts",IF(AND($N26=3,$M26=4),"Augsts",IF(AND($N26=2,$M26=4),"Augsts",IF(AND($N26=1,$M26=5),"Augsts",IF(AND($N26=5,$M26=3),"Ļoti augsts",IF(AND($N26=5,$M26=4),"Ļoti augsts",IF(AND($N26=5,$M26=5),"Ļoti augsts",IF(AND($N26=4,$M26=4),"Ļoti augsts",IF(AND($N26=4,$M26=5),"Ļoti augsts",IF(AND($N26=3,$M26=5),"Ļoti augsts",IF(AND($N26=2,$M26=5),"Ļoti augsts",IF(AND($N26=3,$M26=1),"Zems",IF(AND($N26=2,$M26=1),"Zems",IF(AND($N26=2,$M26=2),"Zems",IF(AND($N26=1,$M26=1),"Zems",IF(AND($N26=1,$M26=2),"Zems",IF(F26="Nav zināms/jāapstiprina vēlāk","Ļoti augsts",""))))))))))))))))))))))))))</f>
      </c>
      <c r="L26" s="46">
        <f t="shared" si="5"/>
      </c>
      <c r="M26" s="47">
        <f t="shared" si="2"/>
      </c>
      <c r="N26" s="47">
        <f t="shared" si="3"/>
      </c>
      <c r="O26" s="46">
        <f>IF(AND($N26&gt;0,$M26&gt;0),$N26*$M26,"")</f>
      </c>
    </row>
    <row r="27" spans="1:15" x14ac:dyDescent="0.25">
      <c r="G27" s="42"/>
      <c r="I27" s="42"/>
      <c r="J27" s="42"/>
      <c r="K27" s="42"/>
      <c r="L27" s="42"/>
      <c r="M27" s="42"/>
      <c r="N27" s="42"/>
      <c r="O27" s="42"/>
    </row>
  </sheetData>
  <autoFilter ref="A4:O4" xr:uid="{00000000-0009-0000-0000-000008000000}"/>
  <conditionalFormatting sqref="K6:K26">
    <cfRule type="cellIs" dxfId="34" priority="3" operator="equal">
      <formula>"Zems"</formula>
    </cfRule>
    <cfRule type="cellIs" dxfId="33" priority="4" operator="equal">
      <formula>"Ļoti augsts"</formula>
    </cfRule>
    <cfRule type="cellIs" dxfId="32" priority="5" operator="equal">
      <formula>"Augsts"</formula>
    </cfRule>
    <cfRule type="cellIs" dxfId="31" priority="6" operator="equal">
      <formula>"Vidējs"</formula>
    </cfRule>
  </conditionalFormatting>
  <conditionalFormatting sqref="L6:L26">
    <cfRule type="expression" dxfId="30" priority="7">
      <formula>$L6&lt;&gt;""</formula>
    </cfRule>
  </conditionalFormatting>
  <dataValidations count="23">
    <dataValidation type="list" allowBlank="1" showInputMessage="1" showErrorMessage="1" sqref="H7:H8 H10 H12 H14:H15 H25:H26 H20:H21 H23" xr:uid="{00000000-0002-0000-0800-000000000000}">
      <formula1>INDIRECT($G7)</formula1>
    </dataValidation>
    <dataValidation type="list" allowBlank="1" showInputMessage="1" showErrorMessage="1" sqref="G10 G12 G25:G26 G15 G20:G21 G23" xr:uid="{00000000-0002-0000-0800-000001000000}">
      <formula1>INDIRECT($F10)</formula1>
    </dataValidation>
    <dataValidation type="list" allowBlank="1" showInputMessage="1" showErrorMessage="1" sqref="F6:F18 F20:F26" xr:uid="{00000000-0002-0000-0800-000002000000}">
      <formula1>Atbilde</formula1>
    </dataValidation>
    <dataValidation type="list" allowBlank="1" showInputMessage="1" showErrorMessage="1" sqref="G7" xr:uid="{00000000-0002-0000-0800-000003000000}">
      <formula1>INDIRECT($C$7)</formula1>
    </dataValidation>
    <dataValidation type="list" allowBlank="1" showInputMessage="1" showErrorMessage="1" sqref="G8 G14" xr:uid="{00000000-0002-0000-0800-000004000000}">
      <formula1>INDIRECT($C8)</formula1>
    </dataValidation>
    <dataValidation type="list" allowBlank="1" showInputMessage="1" showErrorMessage="1" sqref="G6">
      <formula1>INDIRECT($C6)</formula1>
    </dataValidation>
    <dataValidation type="list" allowBlank="1" showInputMessage="1" showErrorMessage="1" sqref="H6">
      <formula1>INDIRECT($G6)</formula1>
    </dataValidation>
    <dataValidation type="list" allowBlank="1" showInputMessage="1" showErrorMessage="1" sqref="G9">
      <formula1>INDIRECT($C9)</formula1>
    </dataValidation>
    <dataValidation type="list" allowBlank="1" showInputMessage="1" showErrorMessage="1" sqref="H9">
      <formula1>INDIRECT($G9)</formula1>
    </dataValidation>
    <dataValidation type="list" allowBlank="1" showInputMessage="1" showErrorMessage="1" sqref="G11">
      <formula1>INDIRECT($C11)</formula1>
    </dataValidation>
    <dataValidation type="list" allowBlank="1" showInputMessage="1" showErrorMessage="1" sqref="H11">
      <formula1>INDIRECT($G11)</formula1>
    </dataValidation>
    <dataValidation type="list" allowBlank="1" showInputMessage="1" showErrorMessage="1" sqref="G13">
      <formula1>INDIRECT($C13)</formula1>
    </dataValidation>
    <dataValidation type="list" allowBlank="1" showInputMessage="1" showErrorMessage="1" sqref="H13">
      <formula1>INDIRECT($G13)</formula1>
    </dataValidation>
    <dataValidation type="list" allowBlank="1" showInputMessage="1" showErrorMessage="1" sqref="G16">
      <formula1>INDIRECT($C16)</formula1>
    </dataValidation>
    <dataValidation type="list" allowBlank="1" showInputMessage="1" showErrorMessage="1" sqref="H16">
      <formula1>INDIRECT($G16)</formula1>
    </dataValidation>
    <dataValidation type="list" allowBlank="1" showInputMessage="1" showErrorMessage="1" sqref="G17">
      <formula1>INDIRECT($C17)</formula1>
    </dataValidation>
    <dataValidation type="list" allowBlank="1" showInputMessage="1" showErrorMessage="1" sqref="H17">
      <formula1>INDIRECT($G17)</formula1>
    </dataValidation>
    <dataValidation type="list" allowBlank="1" showInputMessage="1" showErrorMessage="1" sqref="G18">
      <formula1>INDIRECT($C18)</formula1>
    </dataValidation>
    <dataValidation type="list" allowBlank="1" showInputMessage="1" showErrorMessage="1" sqref="H18">
      <formula1>INDIRECT($G18)</formula1>
    </dataValidation>
    <dataValidation type="list" allowBlank="1" showInputMessage="1" showErrorMessage="1" sqref="G22">
      <formula1>INDIRECT($C22)</formula1>
    </dataValidation>
    <dataValidation type="list" allowBlank="1" showInputMessage="1" showErrorMessage="1" sqref="H22">
      <formula1>INDIRECT($G22)</formula1>
    </dataValidation>
    <dataValidation type="list" allowBlank="1" showInputMessage="1" showErrorMessage="1" sqref="G24">
      <formula1>INDIRECT($C24)</formula1>
    </dataValidation>
    <dataValidation type="list" allowBlank="1" showInputMessage="1" showErrorMessage="1" sqref="H24">
      <formula1>INDIRECT($G24)</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314FE9B7-1E1A-4ED1-A16B-DDF6BF52B5D6}">
            <xm:f>NOT(ISERROR(SEARCH("Jānorāda",G6)))</xm:f>
            <xm:f>"Jānorāda"</xm:f>
            <x14:dxf>
              <fill>
                <patternFill>
                  <bgColor rgb="FFFFFF00"/>
                </patternFill>
              </fill>
            </x14:dxf>
          </x14:cfRule>
          <xm:sqref>G6:J26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5000000}">
          <x14:formula1>
            <xm:f>ADM!$B$10:$B$15</xm:f>
          </x14:formula1>
          <xm:sqref>J7:J8 J10 J12 J14:J15 J25:J26 J20:J21 J23</xm:sqref>
        </x14:dataValidation>
        <x14:dataValidation type="list" allowBlank="1" showInputMessage="1" showErrorMessage="1" xr:uid="{00000000-0002-0000-0800-000006000000}">
          <x14:formula1>
            <xm:f>ADM!$A$10:$A$15</xm:f>
          </x14:formula1>
          <xm:sqref>I7:I8 I10 I12 I14:I15 I25:I26 I20:I21 I23</xm:sqref>
        </x14:dataValidation>
        <x14:dataValidation type="list" allowBlank="1" showInputMessage="1" showErrorMessage="1">
          <x14:formula1>
            <xm:f>ADM!$A$10:$A$15</xm:f>
          </x14:formula1>
          <xm:sqref>I6 I9 I11 I13 I16 I17 I18 I22 I24</xm:sqref>
        </x14:dataValidation>
        <x14:dataValidation type="list" allowBlank="1" showInputMessage="1" showErrorMessage="1">
          <x14:formula1>
            <xm:f>ADM!$B$10:$B$15</xm:f>
          </x14:formula1>
          <xm:sqref>J6 J9 J11 J13 J16 J17 J18 J22 J24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FFCCFF"/>
    <pageSetUpPr fitToPage="1"/>
  </sheetPr>
  <dimension ref="A1:O23"/>
  <sheetViews>
    <sheetView topLeftCell="D1" workbookViewId="0">
      <selection activeCell="J6" sqref="J6"/>
    </sheetView>
  </sheetViews>
  <sheetFormatPr defaultColWidth="8.85546875" defaultRowHeight="12.75" x14ac:dyDescent="0.25"/>
  <cols>
    <col min="1" max="1" width="9.85546875" style="80" hidden="1" customWidth="1"/>
    <col min="2" max="2" width="13.28515625" style="80" hidden="1" customWidth="1"/>
    <col min="3" max="3" width="7.28515625" style="80" hidden="1" customWidth="1"/>
    <col min="4" max="4" width="7.42578125" style="40" customWidth="1"/>
    <col min="5" max="5" width="36.28515625" style="40" customWidth="1"/>
    <col min="6" max="6" width="21.42578125" style="42" customWidth="1"/>
    <col min="7" max="7" width="14" style="43" customWidth="1"/>
    <col min="8" max="8" width="31.5703125" style="42" customWidth="1"/>
    <col min="9" max="9" width="11.140625" style="43" customWidth="1"/>
    <col min="10" max="10" width="11.42578125" style="43" customWidth="1"/>
    <col min="11" max="11" width="10.42578125" style="43" customWidth="1"/>
    <col min="12" max="12" width="22.85546875" style="43" customWidth="1"/>
    <col min="13" max="14" width="11.140625" style="43" hidden="1" customWidth="1"/>
    <col min="15" max="15" width="17.42578125" style="43" hidden="1" customWidth="1"/>
    <col min="16" max="16384" width="8.85546875" style="40"/>
  </cols>
  <sheetData>
    <row r="1" spans="1:15" ht="15" customHeight="1" x14ac:dyDescent="0.25"/>
    <row r="2" spans="1:15" ht="15" customHeight="1" x14ac:dyDescent="0.25"/>
    <row r="4" spans="1:15" ht="87.75" customHeight="1" x14ac:dyDescent="0.25">
      <c r="A4" s="81" t="s">
        <v>118</v>
      </c>
      <c r="B4" s="81"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5">
      <c r="A5" s="81"/>
      <c r="B5" s="81"/>
      <c r="C5" s="81"/>
      <c r="D5" s="55" t="s">
        <v>535</v>
      </c>
      <c r="E5" s="49"/>
      <c r="F5" s="44"/>
      <c r="G5" s="45"/>
      <c r="H5" s="44"/>
      <c r="I5" s="45"/>
      <c r="J5" s="45"/>
      <c r="K5" s="47"/>
      <c r="L5" s="47"/>
      <c r="M5" s="47"/>
      <c r="N5" s="47"/>
      <c r="O5" s="47"/>
    </row>
    <row r="6" spans="1:15" ht="51" x14ac:dyDescent="0.25">
      <c r="A6" s="81">
        <f>CONCATENATE("Augsts",(SUM(COUNTIF('Pazemes sateces baseins'!$K$5:$K$27,"Augsts"),COUNTIF('Virszemes sateces baseins'!$K$5:$K$29,"Augsts"),COUNTIF('Pazemes iekārtas'!$K$6:$K$14,"Augsts"),COUNTIF('Virszemes iekārtas'!$K$6:$K$11,"Augsts"),COUNTIF('Attīrīšanas process'!$K$6:$K$216,"Augsts"),COUNTIF('Torņi, rezervuāri, sūkņi'!$K$6:$K$26,"Augsts"),COUNTIF($K$6:$K6,"Augsts"))))</f>
      </c>
      <c r="B6"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augsts"),COUNTIF($K$6:$K6,"Ļoti augsts"))))</f>
      </c>
      <c r="C6" s="81">
        <f>IF(F6="Nē","V1Nē","")</f>
      </c>
      <c r="D6" s="49" t="s">
        <v>536</v>
      </c>
      <c r="E6" s="66" t="s">
        <v>340</v>
      </c>
      <c r="F6" s="44" t="inlineStr">
        <is>
          <t>Jā</t>
        </is>
      </c>
      <c r="G6" s="44"/>
      <c r="H6" s="44"/>
      <c r="I6" s="44"/>
      <c r="J6" s="44"/>
      <c r="K6" s="47">
        <f t="shared" ref="K6:K16" si="0">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c>
      <c r="L6" s="46">
        <f>IF($F6&lt;&gt;"Nē","",IF(OR($G6="",$H6=""),"Norādīt notikuma iestāšanās iespējamību un seku smagumu",IF(AND($M6&gt;=2,OR($I6="",$J6="")),"Jānorāda notikuma ilgums un ietekmēto ūdens lietotāju skaits","")))</f>
      </c>
      <c r="M6" s="47">
        <f>IF($H6="Nav būtiskas ietekmes",1,IF($H6="Neliela ietekme uz regulējošām prasībām",2,IF($H6="Liela ietekme uz organoleptiskajām īpašībām",3,IF($H6="Liela ietekme uz regulējošām prasībām",4,IF($H6="Katastrofāla ietekme uz sabiedrības veselību",5,0)))))</f>
      </c>
      <c r="N6" s="47">
        <f>IF($G6="Reti",1,IF($G6="Mazticams",2,IF($G6="Vidējs",3,IF($G6="Iespējams",4,IF($G6="Gandrīz_noteikti",5,0)))))</f>
      </c>
      <c r="O6" s="46">
        <f t="shared" ref="O6:O22" si="1">IF(AND($N6&gt;0,$M6&gt;0),$N6*$M6,"")</f>
      </c>
    </row>
    <row r="7" spans="1:15" ht="63.75" x14ac:dyDescent="0.25">
      <c r="A7" s="81">
        <f>CONCATENATE("Augsts",(SUM(COUNTIF('Pazemes sateces baseins'!$K$5:$K$27,"Augsts"),COUNTIF('Virszemes sateces baseins'!$K$5:$K$29,"Augsts"),COUNTIF('Pazemes iekārtas'!$K$6:$K$14,"Augsts"),COUNTIF('Virszemes iekārtas'!$K$6:$K$11,"Augsts"),COUNTIF('Attīrīšanas process'!$K$6:$K$216,"Augsts"),COUNTIF('Torņi, rezervuāri, sūkņi'!$K$6:$K$26,"Augsts"),COUNTIF($K$6:$K7,"Augsts"))))</f>
      </c>
      <c r="B7"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augsts"),COUNTIF($K$6:$K7,"Ļoti augsts"))))</f>
      </c>
      <c r="C7" s="81">
        <f>IF(F7="Nē","V2Nē","")</f>
      </c>
      <c r="D7" s="49" t="s">
        <v>537</v>
      </c>
      <c r="E7" s="66" t="s">
        <v>1041</v>
      </c>
      <c r="F7" s="44" t="inlineStr">
        <is>
          <t>Jā</t>
        </is>
      </c>
      <c r="G7" s="44"/>
      <c r="H7" s="44"/>
      <c r="I7" s="44"/>
      <c r="J7" s="44"/>
      <c r="K7" s="47">
        <f t="shared" si="0"/>
      </c>
      <c r="L7" s="46">
        <f>IF($F7&lt;&gt;"Nē","",IF(OR($G7="",$H7=""),"Norādīt notikuma iestāšanās iespējamību un seku smagumu",IF(AND($M7&gt;=2,OR($I7="",$J7="")),"Jānorāda notikuma ilgums un ietekmēto ūdens lietotāju skaits","")))</f>
      </c>
      <c r="M7" s="47">
        <f t="shared" ref="M7:M22" si="2">IF($H7="Nav būtiskas ietekmes",1,IF($H7="Neliela ietekme uz regulējošām prasībām",2,IF($H7="Liela ietekme uz organoleptiskajām īpašībām",3,IF($H7="Liela ietekme uz regulējošām prasībām",4,IF($H7="Katastrofāla ietekme uz sabiedrības veselību",5,0)))))</f>
      </c>
      <c r="N7" s="47">
        <f t="shared" ref="N7:N22" si="3">IF($G7="Reti",1,IF($G7="Mazticams",2,IF($G7="Vidējs",3,IF($G7="Iespējams",4,IF($G7="Gandrīz_noteikti",5,0)))))</f>
      </c>
      <c r="O7" s="46">
        <f t="shared" si="1"/>
      </c>
    </row>
    <row r="8" spans="1:15" ht="38.25" x14ac:dyDescent="0.25">
      <c r="A8" s="81">
        <f>CONCATENATE("Augsts",(SUM(COUNTIF('Pazemes sateces baseins'!$K$5:$K$27,"Augsts"),COUNTIF('Virszemes sateces baseins'!$K$5:$K$29,"Augsts"),COUNTIF('Pazemes iekārtas'!$K$6:$K$14,"Augsts"),COUNTIF('Virszemes iekārtas'!$K$6:$K$11,"Augsts"),COUNTIF('Attīrīšanas process'!$K$6:$K$216,"Augsts"),COUNTIF('Torņi, rezervuāri, sūkņi'!$K$6:$K$26,"Augsts"),COUNTIF($K$6:$K8,"Augsts"))))</f>
      </c>
      <c r="B8"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augsts"),COUNTIF($K$6:$K8,"Ļoti augsts"))))</f>
      </c>
      <c r="C8" s="81"/>
      <c r="D8" s="49" t="s">
        <v>538</v>
      </c>
      <c r="E8" s="66" t="s">
        <v>341</v>
      </c>
      <c r="F8" s="44" t="inlineStr">
        <is>
          <t>Nē</t>
        </is>
      </c>
      <c r="G8" s="44"/>
      <c r="H8" s="44"/>
      <c r="I8" s="44"/>
      <c r="J8" s="44"/>
      <c r="K8" s="47">
        <f>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augsts",IF(F8="Jā","Ļoti augsts","")))))))))))))))))))))))))))</f>
      </c>
      <c r="L8" s="46">
        <f>IF($F8&lt;&gt;"Jā","",IF(OR($G8="",$H8=""),"Norādīt notikuma iestāšanās iespējamību un seku smagumu",IF(AND($M8&gt;=2,OR($I8="",$J8="")),"Jānorāda notikuma ilgums un ietekmēto ūdens lietotāju skaits","")))</f>
      </c>
      <c r="M8" s="47">
        <f t="shared" si="2"/>
      </c>
      <c r="N8" s="47">
        <f t="shared" si="3"/>
      </c>
      <c r="O8" s="46">
        <f t="shared" si="1"/>
      </c>
    </row>
    <row r="9" spans="1:15" ht="114.75" x14ac:dyDescent="0.25">
      <c r="A9" s="81">
        <f>CONCATENATE("Augsts",(SUM(COUNTIF('Pazemes sateces baseins'!$K$5:$K$27,"Augsts"),COUNTIF('Virszemes sateces baseins'!$K$5:$K$29,"Augsts"),COUNTIF('Pazemes iekārtas'!$K$6:$K$14,"Augsts"),COUNTIF('Virszemes iekārtas'!$K$6:$K$11,"Augsts"),COUNTIF('Attīrīšanas process'!$K$6:$K$216,"Augsts"),COUNTIF('Torņi, rezervuāri, sūkņi'!$K$6:$K$26,"Augsts"),COUNTIF($K$6:$K9,"Augsts"))))</f>
      </c>
      <c r="B9"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augsts"),COUNTIF($K$6:$K9,"Ļoti augsts"))))</f>
      </c>
      <c r="C9" s="81">
        <f>IF($F9="Nē","A1Nē","")</f>
      </c>
      <c r="D9" s="49" t="s">
        <v>539</v>
      </c>
      <c r="E9" s="82" t="s">
        <v>342</v>
      </c>
      <c r="F9" s="44" t="inlineStr">
        <is>
          <t>Jā</t>
        </is>
      </c>
      <c r="G9" s="44"/>
      <c r="H9" s="44"/>
      <c r="I9" s="44"/>
      <c r="J9" s="44"/>
      <c r="K9" s="47">
        <f>IF(AND($N9=5,$M9=1),"Vidējs",IF(AND($N9=4,$M9=1),"Vidējs",IF(AND($N9=4,$M9=2),"Vidējs",IF(AND($N9=3,$M9=2),"Vidējs",IF(AND($N9=2,$M9=3),"Vidējs",IF(AND($N9=1,$M9=3),"Vidējs",IF(AND($N9=1,$M9=4),"Vidējs",IF(AND($N9=5,$M9=2),"Augsts",IF(AND($N9=4,$M9=3),"Augsts",IF(AND($N9=3,$M9=3),"Augsts",IF(AND($N9=3,$M9=4),"Augsts",IF(AND($N9=2,$M9=4),"Augsts",IF(AND($N9=1,$M9=5),"Augsts",IF(AND($N9=5,$M9=3),"Ļoti augsts",IF(AND($N9=5,$M9=4),"Ļoti augsts",IF(AND($N9=5,$M9=5),"Ļoti augsts",IF(AND($N9=4,$M9=4),"Ļoti augsts",IF(AND($N9=4,$M9=5),"Ļoti augsts",IF(AND($N9=3,$M9=5),"Ļoti augsts",IF(AND($N9=2,$M9=5),"Ļoti augsts",IF(AND($N9=3,$M9=1),"Zems",IF(AND($N9=2,$M9=1),"Zems",IF(AND($N9=2,$M9=2),"Zems",IF(AND($N9=1,$M9=1),"Zems",IF(AND($N9=1,$M9=2),"Zems",IF(F9="Nav zināms/jāapstiprina vēlāk","Ļoti augsts",IF(F9="Nē","Ļoti augsts","")))))))))))))))))))))))))))</f>
      </c>
      <c r="L9" s="46">
        <f>IF($F9&lt;&gt;"Nē","",IF(OR($G9="",$H9=""),"Norādīt notikuma iestāšanās iespējamību un seku smagumu",IF(AND($M9&gt;=2,OR($I9="",$J9="")),"Jānorāda notikuma ilgums un ietekmēto ūdens lietotāju skaits","")))</f>
      </c>
      <c r="M9" s="47">
        <f t="shared" si="2"/>
      </c>
      <c r="N9" s="47">
        <f t="shared" si="3"/>
      </c>
      <c r="O9" s="46">
        <f t="shared" si="1"/>
      </c>
    </row>
    <row r="10" spans="1:15" ht="38.25" x14ac:dyDescent="0.25">
      <c r="A10" s="81">
        <f>CONCATENATE("Augsts",(SUM(COUNTIF('Pazemes sateces baseins'!$K$5:$K$27,"Augsts"),COUNTIF('Virszemes sateces baseins'!$K$5:$K$29,"Augsts"),COUNTIF('Pazemes iekārtas'!$K$6:$K$14,"Augsts"),COUNTIF('Virszemes iekārtas'!$K$6:$K$11,"Augsts"),COUNTIF('Attīrīšanas process'!$K$6:$K$216,"Augsts"),COUNTIF('Torņi, rezervuāri, sūkņi'!$K$6:$K$26,"Augsts"),COUNTIF($K$6:$K10,"Augsts"))))</f>
      </c>
      <c r="B10"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augsts"),COUNTIF($K$6:$K10,"Ļoti augsts"))))</f>
      </c>
      <c r="C10" s="81"/>
      <c r="D10" s="49" t="s">
        <v>540</v>
      </c>
      <c r="E10" s="66" t="s">
        <v>343</v>
      </c>
      <c r="F10" s="44" t="inlineStr">
        <is>
          <t>Jā</t>
        </is>
      </c>
      <c r="G10" s="44"/>
      <c r="H10" s="44"/>
      <c r="I10" s="44"/>
      <c r="J10" s="44"/>
      <c r="K10" s="47">
        <f t="shared" si="0"/>
      </c>
      <c r="L10" s="46">
        <f t="shared" ref="L10:L15" si="4">IF($F10&lt;&gt;"Jā","",IF(OR($G10="",$H10=""),"Norādīt notikuma iestāšanās iespējamību un seku smagumu",IF(AND($M10&gt;=2,OR($I10="",$J10="")),"Jānorāda notikuma ilgums un ietekmēto ūdens lietotāju skaits","")))</f>
      </c>
      <c r="M10" s="47">
        <f t="shared" si="2"/>
      </c>
      <c r="N10" s="47">
        <f t="shared" si="3"/>
      </c>
      <c r="O10" s="46">
        <f t="shared" si="1"/>
      </c>
    </row>
    <row r="11" spans="1:15" ht="38.25" x14ac:dyDescent="0.25">
      <c r="A11" s="81">
        <f>CONCATENATE("Augsts",(SUM(COUNTIF('Pazemes sateces baseins'!$K$5:$K$27,"Augsts"),COUNTIF('Virszemes sateces baseins'!$K$5:$K$29,"Augsts"),COUNTIF('Pazemes iekārtas'!$K$6:$K$14,"Augsts"),COUNTIF('Virszemes iekārtas'!$K$6:$K$11,"Augsts"),COUNTIF('Attīrīšanas process'!$K$6:$K$216,"Augsts"),COUNTIF('Torņi, rezervuāri, sūkņi'!$K$6:$K$26,"Augsts"),COUNTIF($K$6:$K11,"Augsts"))))</f>
      </c>
      <c r="B11"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augsts"),COUNTIF($K$6:$K11,"Ļoti augsts"))))</f>
      </c>
      <c r="C11" s="81"/>
      <c r="D11" s="49" t="s">
        <v>541</v>
      </c>
      <c r="E11" s="82" t="s">
        <v>344</v>
      </c>
      <c r="F11" s="44" t="inlineStr">
        <is>
          <t>Jā</t>
        </is>
      </c>
      <c r="G11" s="44"/>
      <c r="H11" s="44"/>
      <c r="I11" s="44"/>
      <c r="J11" s="44"/>
      <c r="K11" s="47">
        <f t="shared" si="0"/>
      </c>
      <c r="L11" s="46">
        <f t="shared" si="4"/>
      </c>
      <c r="M11" s="47">
        <f t="shared" si="2"/>
      </c>
      <c r="N11" s="47">
        <f t="shared" si="3"/>
      </c>
      <c r="O11" s="46">
        <f t="shared" si="1"/>
      </c>
    </row>
    <row r="12" spans="1:15" ht="25.5" x14ac:dyDescent="0.25">
      <c r="A12" s="81">
        <f>CONCATENATE("Augsts",(SUM(COUNTIF('Pazemes sateces baseins'!$K$5:$K$27,"Augsts"),COUNTIF('Virszemes sateces baseins'!$K$5:$K$29,"Augsts"),COUNTIF('Pazemes iekārtas'!$K$6:$K$14,"Augsts"),COUNTIF('Virszemes iekārtas'!$K$6:$K$11,"Augsts"),COUNTIF('Attīrīšanas process'!$K$6:$K$216,"Augsts"),COUNTIF('Torņi, rezervuāri, sūkņi'!$K$6:$K$26,"Augsts"),COUNTIF($K$6:$K12,"Augsts"))))</f>
      </c>
      <c r="B12"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augsts"),COUNTIF($K$6:$K12,"Ļoti augsts"))))</f>
      </c>
      <c r="C12" s="81"/>
      <c r="D12" s="49" t="s">
        <v>542</v>
      </c>
      <c r="E12" s="82" t="s">
        <v>345</v>
      </c>
      <c r="F12" s="44" t="inlineStr">
        <is>
          <t>Jā</t>
        </is>
      </c>
      <c r="G12" s="44"/>
      <c r="H12" s="44"/>
      <c r="I12" s="44"/>
      <c r="J12" s="44"/>
      <c r="K12" s="47">
        <f t="shared" ref="K12" si="5">IF(AND($N12=5,$M12=1),"Vidējs",IF(AND($N12=4,$M12=1),"Vidējs",IF(AND($N12=4,$M12=2),"Vidējs",IF(AND($N12=3,$M12=2),"Vidējs",IF(AND($N12=2,$M12=3),"Vidējs",IF(AND($N12=1,$M12=3),"Vidējs",IF(AND($N12=1,$M12=4),"Vidējs",IF(AND($N12=5,$M12=2),"Augsts",IF(AND($N12=4,$M12=3),"Augsts",IF(AND($N12=3,$M12=3),"Augsts",IF(AND($N12=3,$M12=4),"Augsts",IF(AND($N12=2,$M12=4),"Augsts",IF(AND($N12=1,$M12=5),"Augsts",IF(AND($N12=5,$M12=3),"Ļoti augsts",IF(AND($N12=5,$M12=4),"Ļoti augsts",IF(AND($N12=5,$M12=5),"Ļoti augsts",IF(AND($N12=4,$M12=4),"Ļoti augsts",IF(AND($N12=4,$M12=5),"Ļoti augsts",IF(AND($N12=3,$M12=5),"Ļoti augsts",IF(AND($N12=2,$M12=5),"Ļoti augsts",IF(AND($N12=3,$M12=1),"Zems",IF(AND($N12=2,$M12=1),"Zems",IF(AND($N12=2,$M12=2),"Zems",IF(AND($N12=1,$M12=1),"Zems",IF(AND($N12=1,$M12=2),"Zems",IF(F12="Nav zināms/jāapstiprina vēlāk","Ļoti augsts",""))))))))))))))))))))))))))</f>
      </c>
      <c r="L12" s="46">
        <f>IF($F12&lt;&gt;"Jā","",IF(OR($G12="",$H12=""),"Norādīt notikuma iestāšanās iespējamību un seku smagumu",IF(AND($M12&gt;=2,OR($I12="",$J12="")),"Jānorāda notikuma ilgums un ietekmēto ūdens lietotāju skaits","")))</f>
      </c>
      <c r="M12" s="47">
        <f t="shared" si="2"/>
      </c>
      <c r="N12" s="47">
        <f t="shared" si="3"/>
      </c>
      <c r="O12" s="46">
        <f t="shared" si="1"/>
      </c>
    </row>
    <row r="13" spans="1:15" ht="25.5" x14ac:dyDescent="0.25">
      <c r="A13" s="81">
        <f>CONCATENATE("Augsts",(SUM(COUNTIF('Pazemes sateces baseins'!$K$5:$K$27,"Augsts"),COUNTIF('Virszemes sateces baseins'!$K$5:$K$29,"Augsts"),COUNTIF('Pazemes iekārtas'!$K$6:$K$14,"Augsts"),COUNTIF('Virszemes iekārtas'!$K$6:$K$11,"Augsts"),COUNTIF('Attīrīšanas process'!$K$6:$K$216,"Augsts"),COUNTIF('Torņi, rezervuāri, sūkņi'!$K$6:$K$26,"Augsts"),COUNTIF($K$6:$K13,"Augsts"))))</f>
      </c>
      <c r="B13"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augsts"),COUNTIF($K$6:$K13,"Ļoti augsts"))))</f>
      </c>
      <c r="C13" s="81"/>
      <c r="D13" s="49" t="s">
        <v>543</v>
      </c>
      <c r="E13" s="82" t="s">
        <v>346</v>
      </c>
      <c r="F13" s="44" t="inlineStr">
        <is>
          <t>Jā</t>
        </is>
      </c>
      <c r="G13" s="44"/>
      <c r="H13" s="44"/>
      <c r="I13" s="44"/>
      <c r="J13" s="44"/>
      <c r="K13" s="47">
        <f t="shared" si="0"/>
      </c>
      <c r="L13" s="46">
        <f t="shared" si="4"/>
      </c>
      <c r="M13" s="47">
        <f t="shared" si="2"/>
      </c>
      <c r="N13" s="47">
        <f t="shared" si="3"/>
      </c>
      <c r="O13" s="46">
        <f t="shared" si="1"/>
      </c>
    </row>
    <row r="14" spans="1:15" ht="76.5" x14ac:dyDescent="0.25">
      <c r="A14" s="81">
        <f>CONCATENATE("Augsts",(SUM(COUNTIF('Pazemes sateces baseins'!$K$5:$K$27,"Augsts"),COUNTIF('Virszemes sateces baseins'!$K$5:$K$29,"Augsts"),COUNTIF('Pazemes iekārtas'!$K$6:$K$14,"Augsts"),COUNTIF('Virszemes iekārtas'!$K$6:$K$11,"Augsts"),COUNTIF('Attīrīšanas process'!$K$6:$K$216,"Augsts"),COUNTIF('Torņi, rezervuāri, sūkņi'!$K$6:$K$26,"Augsts"),COUNTIF($K$6:$K14,"Augsts"))))</f>
      </c>
      <c r="B14"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augsts"),COUNTIF($K$6:$K14,"Ļoti augsts"))))</f>
      </c>
      <c r="C14" s="81"/>
      <c r="D14" s="49" t="s">
        <v>544</v>
      </c>
      <c r="E14" s="82" t="s">
        <v>1042</v>
      </c>
      <c r="F14" s="44" t="inlineStr">
        <is>
          <t>Nē</t>
        </is>
      </c>
      <c r="G14" s="44"/>
      <c r="H14" s="44"/>
      <c r="I14" s="44"/>
      <c r="J14" s="44"/>
      <c r="K14" s="47">
        <f>IF(AND($N14=5,$M14=1),"Vidējs",IF(AND($N14=4,$M14=1),"Vidējs",IF(AND($N14=4,$M14=2),"Vidējs",IF(AND($N14=3,$M14=2),"Vidējs",IF(AND($N14=2,$M14=3),"Vidējs",IF(AND($N14=1,$M14=3),"Vidējs",IF(AND($N14=1,$M14=4),"Vidējs",IF(AND($N14=5,$M14=2),"Augsts",IF(AND($N14=4,$M14=3),"Augsts",IF(AND($N14=3,$M14=3),"Augsts",IF(AND($N14=3,$M14=4),"Augsts",IF(AND($N14=2,$M14=4),"Augsts",IF(AND($N14=1,$M14=5),"Augsts",IF(AND($N14=5,$M14=3),"Ļoti augsts",IF(AND($N14=5,$M14=4),"Ļoti augsts",IF(AND($N14=5,$M14=5),"Ļoti augsts",IF(AND($N14=4,$M14=4),"Ļoti augsts",IF(AND($N14=4,$M14=5),"Ļoti augsts",IF(AND($N14=3,$M14=5),"Ļoti augsts",IF(AND($N14=2,$M14=5),"Ļoti augsts",IF(AND($N14=3,$M14=1),"Zems",IF(AND($N14=2,$M14=1),"Zems",IF(AND($N14=2,$M14=2),"Zems",IF(AND($N14=1,$M14=1),"Zems",IF(AND($N14=1,$M14=2),"Zems",IF(F14="Nav zināms/jāapstiprina vēlāk","Ļoti augsts",IF(F14="Jā","Ļoti augsts","")))))))))))))))))))))))))))</f>
      </c>
      <c r="L14" s="46">
        <f>IF($F14&lt;&gt;"Jā","",IF(OR($G14="",$H14=""),"Norādīt notikuma iestāšanās iespējamību un seku smagumu",IF(AND($M14&gt;=2,OR($I14="",$J14="")),"Jānorāda notikuma ilgums un ietekmēto ūdens lietotāju skaits","")))</f>
      </c>
      <c r="M14" s="47">
        <f t="shared" si="2"/>
      </c>
      <c r="N14" s="47">
        <f t="shared" si="3"/>
      </c>
      <c r="O14" s="46">
        <f t="shared" si="1"/>
      </c>
    </row>
    <row r="15" spans="1:15" ht="25.5" x14ac:dyDescent="0.25">
      <c r="A15" s="81">
        <f>CONCATENATE("Augsts",(SUM(COUNTIF('Pazemes sateces baseins'!$K$5:$K$27,"Augsts"),COUNTIF('Virszemes sateces baseins'!$K$5:$K$29,"Augsts"),COUNTIF('Pazemes iekārtas'!$K$6:$K$14,"Augsts"),COUNTIF('Virszemes iekārtas'!$K$6:$K$11,"Augsts"),COUNTIF('Attīrīšanas process'!$K$6:$K$216,"Augsts"),COUNTIF('Torņi, rezervuāri, sūkņi'!$K$6:$K$26,"Augsts"),COUNTIF($K$6:$K15,"Augsts"))))</f>
      </c>
      <c r="B15"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augsts"),COUNTIF($K$6:$K15,"Ļoti augsts"))))</f>
      </c>
      <c r="C15" s="81"/>
      <c r="D15" s="49" t="s">
        <v>545</v>
      </c>
      <c r="E15" s="82" t="s">
        <v>1043</v>
      </c>
      <c r="F15" s="44" t="inlineStr">
        <is>
          <t>Jā</t>
        </is>
      </c>
      <c r="G15" s="44"/>
      <c r="H15" s="44"/>
      <c r="I15" s="44"/>
      <c r="J15" s="44"/>
      <c r="K15" s="47">
        <f t="shared" si="0"/>
      </c>
      <c r="L15" s="46">
        <f t="shared" si="4"/>
      </c>
      <c r="M15" s="47">
        <f t="shared" si="2"/>
      </c>
      <c r="N15" s="47">
        <f t="shared" si="3"/>
      </c>
      <c r="O15" s="46">
        <f t="shared" si="1"/>
      </c>
    </row>
    <row r="16" spans="1:15" ht="38.25" x14ac:dyDescent="0.25">
      <c r="A16" s="81">
        <f>CONCATENATE("Augsts",(SUM(COUNTIF('Pazemes sateces baseins'!$K$5:$K$27,"Augsts"),COUNTIF('Virszemes sateces baseins'!$K$5:$K$29,"Augsts"),COUNTIF('Pazemes iekārtas'!$K$6:$K$14,"Augsts"),COUNTIF('Virszemes iekārtas'!$K$6:$K$11,"Augsts"),COUNTIF('Attīrīšanas process'!$K$6:$K$216,"Augsts"),COUNTIF('Torņi, rezervuāri, sūkņi'!$K$6:$K$26,"Augsts"),COUNTIF($K$6:$K16,"Augsts"))))</f>
      </c>
      <c r="B16"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augsts"),COUNTIF($K$6:$K16,"Ļoti augsts"))))</f>
      </c>
      <c r="C16" s="81">
        <f>IF(F16="Nē","V12Nē","")</f>
      </c>
      <c r="D16" s="49" t="s">
        <v>546</v>
      </c>
      <c r="E16" s="82" t="s">
        <v>347</v>
      </c>
      <c r="F16" s="44" t="inlineStr">
        <is>
          <t>Jā</t>
        </is>
      </c>
      <c r="G16" s="44"/>
      <c r="H16" s="44"/>
      <c r="I16" s="44"/>
      <c r="J16" s="44"/>
      <c r="K16" s="47">
        <f t="shared" si="0"/>
      </c>
      <c r="L16" s="46">
        <f>IF($F16&lt;&gt;"Nē","",IF(OR($G16="",$H16=""),"Norādīt notikuma iestāšanās iespējamību un seku smagumu",IF(AND($M16&gt;=2,OR($I16="",$J16="")),"Jānorāda notikuma ilgums un ietekmēto ūdens lietotāju skaits","")))</f>
      </c>
      <c r="M16" s="47">
        <f t="shared" si="2"/>
      </c>
      <c r="N16" s="47">
        <f t="shared" si="3"/>
      </c>
      <c r="O16" s="46">
        <f t="shared" si="1"/>
      </c>
    </row>
    <row r="17" spans="1:15" ht="38.25" x14ac:dyDescent="0.25">
      <c r="A17" s="81">
        <f>CONCATENATE("Augsts",(SUM(COUNTIF('Pazemes sateces baseins'!$K$5:$K$27,"Augsts"),COUNTIF('Virszemes sateces baseins'!$K$5:$K$29,"Augsts"),COUNTIF('Pazemes iekārtas'!$K$6:$K$14,"Augsts"),COUNTIF('Virszemes iekārtas'!$K$6:$K$11,"Augsts"),COUNTIF('Attīrīšanas process'!$K$6:$K$216,"Augsts"),COUNTIF('Torņi, rezervuāri, sūkņi'!$K$6:$K$26,"Augsts"),COUNTIF($K$6:$K17,"Augsts"))))</f>
      </c>
      <c r="B17"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augsts"),COUNTIF($K$6:$K17,"Ļoti augsts"))))</f>
      </c>
      <c r="C17" s="81"/>
      <c r="D17" s="49" t="s">
        <v>547</v>
      </c>
      <c r="E17" s="82" t="s">
        <v>348</v>
      </c>
      <c r="F17" s="44" t="inlineStr">
        <is>
          <t>Nē</t>
        </is>
      </c>
      <c r="G17" s="44"/>
      <c r="H17" s="44"/>
      <c r="I17" s="44"/>
      <c r="J17" s="44"/>
      <c r="K17" s="47">
        <f>IF(AND($N17=5,$M17=1),"Vidējs",IF(AND($N17=4,$M17=1),"Vidējs",IF(AND($N17=4,$M17=2),"Vidējs",IF(AND($N17=3,$M17=2),"Vidējs",IF(AND($N17=2,$M17=3),"Vidējs",IF(AND($N17=1,$M17=3),"Vidējs",IF(AND($N17=1,$M17=4),"Vidējs",IF(AND($N17=5,$M17=2),"Augsts",IF(AND($N17=4,$M17=3),"Augsts",IF(AND($N17=3,$M17=3),"Augsts",IF(AND($N17=3,$M17=4),"Augsts",IF(AND($N17=2,$M17=4),"Augsts",IF(AND($N17=1,$M17=5),"Augsts",IF(AND($N17=5,$M17=3),"Ļoti augsts",IF(AND($N17=5,$M17=4),"Ļoti augsts",IF(AND($N17=5,$M17=5),"Ļoti augsts",IF(AND($N17=4,$M17=4),"Ļoti augsts",IF(AND($N17=4,$M17=5),"Ļoti augsts",IF(AND($N17=3,$M17=5),"Ļoti augsts",IF(AND($N17=2,$M17=5),"Ļoti augsts",IF(AND($N17=3,$M17=1),"Zems",IF(AND($N17=2,$M17=1),"Zems",IF(AND($N17=2,$M17=2),"Zems",IF(AND($N17=1,$M17=1),"Zems",IF(AND($N17=1,$M17=2),"Zems",IF(F17="Nav zināms/jāapstiprina vēlāk","Ļoti augsts",IF(F17="Jā","Ļoti augsts","")))))))))))))))))))))))))))</f>
      </c>
      <c r="L17" s="46">
        <f>IF($F17&lt;&gt;"Jā","",IF(OR($G17="",$H17=""),"Norādīt notikuma iestāšanās iespējamību un seku smagumu",IF(AND($M17&gt;=2,OR($I17="",$J17="")),"Jānorāda notikuma ilgums un ietekmēto ūdens lietotāju skaits","")))</f>
      </c>
      <c r="M17" s="47">
        <f t="shared" si="2"/>
      </c>
      <c r="N17" s="47">
        <f t="shared" si="3"/>
      </c>
      <c r="O17" s="46">
        <f t="shared" si="1"/>
      </c>
    </row>
    <row r="18" spans="1:15" ht="25.5" x14ac:dyDescent="0.25">
      <c r="A18" s="81">
        <f>CONCATENATE("Augsts",(SUM(COUNTIF('Pazemes sateces baseins'!$K$5:$K$27,"Augsts"),COUNTIF('Virszemes sateces baseins'!$K$5:$K$29,"Augsts"),COUNTIF('Pazemes iekārtas'!$K$6:$K$14,"Augsts"),COUNTIF('Virszemes iekārtas'!$K$6:$K$11,"Augsts"),COUNTIF('Attīrīšanas process'!$K$6:$K$216,"Augsts"),COUNTIF('Torņi, rezervuāri, sūkņi'!$K$6:$K$26,"Augsts"),COUNTIF($K$6:$K18,"Augsts"))))</f>
      </c>
      <c r="B18"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augsts"),COUNTIF($K$6:$K18,"Ļoti augsts"))))</f>
      </c>
      <c r="C18" s="81"/>
      <c r="D18" s="49" t="s">
        <v>548</v>
      </c>
      <c r="E18" s="82" t="s">
        <v>349</v>
      </c>
      <c r="F18" s="44" t="inlineStr">
        <is>
          <t>Jā</t>
        </is>
      </c>
      <c r="G18" s="44" t="inlineStr">
        <is>
          <t>Reti</t>
        </is>
      </c>
      <c r="H18" s="44" t="inlineStr">
        <is>
          <t>Nav būtiskas ietekmes</t>
        </is>
      </c>
      <c r="I18" s="44" t="inlineStr">
        <is>
          <t>1-6 mēneši</t>
        </is>
      </c>
      <c r="J18" s="44" t="inlineStr">
        <is>
          <t>1000-10 000</t>
        </is>
      </c>
      <c r="K18" s="47">
        <f>IF(AND($N18=5,$M18=1),"Vidējs",IF(AND($N18=4,$M18=1),"Vidējs",IF(AND($N18=4,$M18=2),"Vidējs",IF(AND($N18=3,$M18=2),"Vidējs",IF(AND($N18=2,$M18=3),"Vidējs",IF(AND($N18=1,$M18=3),"Vidējs",IF(AND($N18=1,$M18=4),"Vidējs",IF(AND($N18=5,$M18=2),"Augsts",IF(AND($N18=4,$M18=3),"Augsts",IF(AND($N18=3,$M18=3),"Augsts",IF(AND($N18=3,$M18=4),"Augsts",IF(AND($N18=2,$M18=4),"Augsts",IF(AND($N18=1,$M18=5),"Augsts",IF(AND($N18=5,$M18=3),"Ļoti augsts",IF(AND($N18=5,$M18=4),"Ļoti augsts",IF(AND($N18=5,$M18=5),"Ļoti augsts",IF(AND($N18=4,$M18=4),"Ļoti augsts",IF(AND($N18=4,$M18=5),"Ļoti augsts",IF(AND($N18=3,$M18=5),"Ļoti augsts",IF(AND($N18=2,$M18=5),"Ļoti augsts",IF(AND($N18=3,$M18=1),"Zems",IF(AND($N18=2,$M18=1),"Zems",IF(AND($N18=2,$M18=2),"Zems",IF(AND($N18=1,$M18=1),"Zems",IF(AND($N18=1,$M18=2),"Zems",IF(F18="Nav zināms/jāapstiprina vēlāk","Ļoti augsts",IF(F18="Jā","Ļoti augsts","")))))))))))))))))))))))))))</f>
      </c>
      <c r="L18" s="46">
        <f>IF($F18&lt;&gt;"Jā","",IF(OR($G18="",$H18=""),"Norādīt notikuma iestāšanās iespējamību un seku smagumu",IF(AND($M18&gt;=2,OR($I18="",$J18="")),"Jānorāda notikuma ilgums un ietekmēto ūdens lietotāju skaits","")))</f>
      </c>
      <c r="M18" s="47">
        <f t="shared" si="2"/>
      </c>
      <c r="N18" s="47">
        <f t="shared" si="3"/>
      </c>
      <c r="O18" s="46">
        <f t="shared" si="1"/>
      </c>
    </row>
    <row r="19" spans="1:15" s="63" customFormat="1" ht="51" x14ac:dyDescent="0.25">
      <c r="A19" s="81">
        <f>CONCATENATE("Augsts",(SUM(COUNTIF('Pazemes sateces baseins'!$K$5:$K$27,"Augsts"),COUNTIF('Virszemes sateces baseins'!$K$5:$K$29,"Augsts"),COUNTIF('Pazemes iekārtas'!$K$6:$K$14,"Augsts"),COUNTIF('Virszemes iekārtas'!$K$6:$K$11,"Augsts"),COUNTIF('Attīrīšanas process'!$K$6:$K$216,"Augsts"),COUNTIF('Torņi, rezervuāri, sūkņi'!$K$6:$K$26,"Augsts"),COUNTIF($K$6:$K19,"Augsts"))))</f>
      </c>
      <c r="B19"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augsts"),COUNTIF($K$6:$K19,"Ļoti augsts"))))</f>
      </c>
      <c r="C19" s="83"/>
      <c r="D19" s="49" t="s">
        <v>549</v>
      </c>
      <c r="E19" s="82" t="s">
        <v>350</v>
      </c>
      <c r="F19" s="44" t="inlineStr">
        <is>
          <t>Nē</t>
        </is>
      </c>
      <c r="G19" s="44"/>
      <c r="H19" s="44"/>
      <c r="I19" s="44"/>
      <c r="J19" s="44"/>
      <c r="K19" s="47">
        <f>IF(AND($N19=5,$M19=1),"Vidējs",IF(AND($N19=4,$M19=1),"Vidējs",IF(AND($N19=4,$M19=2),"Vidējs",IF(AND($N19=3,$M19=2),"Vidējs",IF(AND($N19=2,$M19=3),"Vidējs",IF(AND($N19=1,$M19=3),"Vidējs",IF(AND($N19=1,$M19=4),"Vidējs",IF(AND($N19=5,$M19=2),"Augsts",IF(AND($N19=4,$M19=3),"Augsts",IF(AND($N19=3,$M19=3),"Augsts",IF(AND($N19=3,$M19=4),"Augsts",IF(AND($N19=2,$M19=4),"Augsts",IF(AND($N19=1,$M19=5),"Augsts",IF(AND($N19=5,$M19=3),"Ļoti augsts",IF(AND($N19=5,$M19=4),"Ļoti augsts",IF(AND($N19=5,$M19=5),"Ļoti augsts",IF(AND($N19=4,$M19=4),"Ļoti augsts",IF(AND($N19=4,$M19=5),"Ļoti augsts",IF(AND($N19=3,$M19=5),"Ļoti augsts",IF(AND($N19=2,$M19=5),"Ļoti augsts",IF(AND($N19=3,$M19=1),"Zems",IF(AND($N19=2,$M19=1),"Zems",IF(AND($N19=2,$M19=2),"Zems",IF(AND($N19=1,$M19=1),"Zems",IF(AND($N19=1,$M19=2),"Zems",IF(F19="Nav zināms/jāapstiprina vēlāk","Ļoti augsts",IF(F19="Jā","Ļoti augsts","")))))))))))))))))))))))))))</f>
      </c>
      <c r="L19" s="46">
        <f>IF($F19&lt;&gt;"Jā","",IF(OR($G19="",$H19=""),"Norādīt notikuma iestāšanās iespējamību un seku smagumu",IF(AND($M19&gt;=2,OR($I19="",$J19="")),"Jānorāda notikuma ilgums un ietekmēto ūdens lietotāju skaits","")))</f>
      </c>
      <c r="M19" s="84">
        <f>IF($H19="Nav būtiskas ietekmes",1,IF($H19="Neliela ietekme uz regulējošām prasībām",2,IF($H19="Liela ietekme uz organoleptiskajām īpašībām",3,IF($H19="Liela ietekme uz regulējošām prasībām",4,IF($H19="Katastrofāla ietekme uz sabiedrības veselību",5,0)))))</f>
      </c>
      <c r="N19" s="84">
        <f>IF($G19="Reti",1,IF($G19="Mazticams",2,IF($G19="Vidējs",3,IF($G19="Iespējams",4,IF($G19="Gandrīz_noteikti",5,0)))))</f>
      </c>
      <c r="O19" s="85">
        <f>IF(AND($N19&gt;0,$M19&gt;0),$N19*$M19,"")</f>
      </c>
    </row>
    <row r="20" spans="1:15" ht="25.5" x14ac:dyDescent="0.25">
      <c r="A20" s="81">
        <f>CONCATENATE("Augsts",(SUM(COUNTIF('Pazemes sateces baseins'!$K$5:$K$27,"Augsts"),COUNTIF('Virszemes sateces baseins'!$K$5:$K$29,"Augsts"),COUNTIF('Pazemes iekārtas'!$K$6:$K$14,"Augsts"),COUNTIF('Virszemes iekārtas'!$K$6:$K$11,"Augsts"),COUNTIF('Attīrīšanas process'!$K$6:$K$216,"Augsts"),COUNTIF('Torņi, rezervuāri, sūkņi'!$K$6:$K$26,"Augsts"),COUNTIF($K$6:$K20,"Augsts"))))</f>
      </c>
      <c r="B20"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augsts"),COUNTIF($K$6:$K20,"Ļoti augsts"))))</f>
      </c>
      <c r="C20" s="81"/>
      <c r="D20" s="49" t="s">
        <v>550</v>
      </c>
      <c r="E20" s="82" t="s">
        <v>351</v>
      </c>
      <c r="F20" s="44" t="inlineStr">
        <is>
          <t>Jā</t>
        </is>
      </c>
      <c r="G20" s="44"/>
      <c r="H20" s="44"/>
      <c r="I20" s="44"/>
      <c r="J20" s="44"/>
      <c r="K20" s="47">
        <f>IF(AND($N20=5,$M20=1),"Vidējs",IF(AND($N20=4,$M20=1),"Vidējs",IF(AND($N20=4,$M20=2),"Vidējs",IF(AND($N20=3,$M20=2),"Vidējs",IF(AND($N20=2,$M20=3),"Vidējs",IF(AND($N20=1,$M20=3),"Vidējs",IF(AND($N20=1,$M20=4),"Vidējs",IF(AND($N20=5,$M20=2),"Augsts",IF(AND($N20=4,$M20=3),"Augsts",IF(AND($N20=3,$M20=3),"Augsts",IF(AND($N20=3,$M20=4),"Augsts",IF(AND($N20=2,$M20=4),"Augsts",IF(AND($N20=1,$M20=5),"Augsts",IF(AND($N20=5,$M20=3),"Ļoti augsts",IF(AND($N20=5,$M20=4),"Ļoti augsts",IF(AND($N20=5,$M20=5),"Ļoti augsts",IF(AND($N20=4,$M20=4),"Ļoti augsts",IF(AND($N20=4,$M20=5),"Ļoti augsts",IF(AND($N20=3,$M20=5),"Ļoti augsts",IF(AND($N20=2,$M20=5),"Ļoti augsts",IF(AND($N20=3,$M20=1),"Zems",IF(AND($N20=2,$M20=1),"Zems",IF(AND($N20=2,$M20=2),"Zems",IF(AND($N20=1,$M20=1),"Zems",IF(AND($N20=1,$M20=2),"Zems",IF(F20="Nav zināms/jāapstiprina vēlāk","Ļoti augsts",IF(F20="Jā","Ļoti augsts","")))))))))))))))))))))))))))</f>
      </c>
      <c r="L20" s="46">
        <f>IF($F20&lt;&gt;"Jā","",IF(OR($G20="",$H20=""),"Norādīt notikuma iestāšanās iespējamību un seku smagumu",IF(AND($M20&gt;=2,OR($I20="",$J20="")),"Jānorāda notikuma ilgums un ietekmēto ūdens lietotāju skaits","")))</f>
      </c>
      <c r="M20" s="47">
        <f t="shared" si="2"/>
      </c>
      <c r="N20" s="47">
        <f t="shared" si="3"/>
      </c>
      <c r="O20" s="46">
        <f t="shared" si="1"/>
      </c>
    </row>
    <row r="21" spans="1:15" ht="38.25" x14ac:dyDescent="0.25">
      <c r="A21" s="81">
        <f>CONCATENATE("Augsts",(SUM(COUNTIF('Pazemes sateces baseins'!$K$5:$K$27,"Augsts"),COUNTIF('Virszemes sateces baseins'!$K$5:$K$29,"Augsts"),COUNTIF('Pazemes iekārtas'!$K$6:$K$14,"Augsts"),COUNTIF('Virszemes iekārtas'!$K$6:$K$11,"Augsts"),COUNTIF('Attīrīšanas process'!$K$6:$K$216,"Augsts"),COUNTIF('Torņi, rezervuāri, sūkņi'!$K$6:$K$26,"Augsts"),COUNTIF($K$6:$K21,"Augsts"))))</f>
      </c>
      <c r="B21"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augsts"),COUNTIF($K$6:$K21,"Ļoti augsts"))))</f>
      </c>
      <c r="C21" s="81"/>
      <c r="D21" s="49" t="s">
        <v>551</v>
      </c>
      <c r="E21" s="82" t="s">
        <v>352</v>
      </c>
      <c r="F21" s="44" t="inlineStr">
        <is>
          <t>Jā</t>
        </is>
      </c>
      <c r="G21" s="44" t="inlineStr">
        <is>
          <t>Mazticams</t>
        </is>
      </c>
      <c r="H21" s="44" t="inlineStr">
        <is>
          <t>Liela ietekme uz organoleptiskajām īpašībām</t>
        </is>
      </c>
      <c r="I21" s="44" t="inlineStr">
        <is>
          <t>0-6 stundas</t>
        </is>
      </c>
      <c r="J21" s="44" t="inlineStr">
        <is>
          <t>&gt; 100 000</t>
        </is>
      </c>
      <c r="K21" s="47">
        <f>IF(AND($N21=5,$M21=1),"Vidējs",IF(AND($N21=4,$M21=1),"Vidējs",IF(AND($N21=4,$M21=2),"Vidējs",IF(AND($N21=3,$M21=2),"Vidējs",IF(AND($N21=2,$M21=3),"Vidējs",IF(AND($N21=1,$M21=3),"Vidējs",IF(AND($N21=1,$M21=4),"Vidējs",IF(AND($N21=5,$M21=2),"Augsts",IF(AND($N21=4,$M21=3),"Augsts",IF(AND($N21=3,$M21=3),"Augsts",IF(AND($N21=3,$M21=4),"Augsts",IF(AND($N21=2,$M21=4),"Augsts",IF(AND($N21=1,$M21=5),"Augsts",IF(AND($N21=5,$M21=3),"Ļoti augsts",IF(AND($N21=5,$M21=4),"Ļoti augsts",IF(AND($N21=5,$M21=5),"Ļoti augsts",IF(AND($N21=4,$M21=4),"Ļoti augsts",IF(AND($N21=4,$M21=5),"Ļoti augsts",IF(AND($N21=3,$M21=5),"Ļoti augsts",IF(AND($N21=2,$M21=5),"Ļoti augsts",IF(AND($N21=3,$M21=1),"Zems",IF(AND($N21=2,$M21=1),"Zems",IF(AND($N21=2,$M21=2),"Zems",IF(AND($N21=1,$M21=1),"Zems",IF(AND($N21=1,$M21=2),"Zems",IF(F21="Nav zināms/jāapstiprina vēlāk","Ļoti augsts",IF(F21="Jā","Ļoti augsts","")))))))))))))))))))))))))))</f>
      </c>
      <c r="L21" s="46">
        <f>IF($F21&lt;&gt;"Jā","",IF(OR($G21="",$H21=""),"Norādīt notikuma iestāšanās iespējamību un seku smagumu",IF(AND($M21&gt;=2,OR($I21="",$J21="")),"Jānorāda notikuma ilgums un ietekmēto ūdens lietotāju skaits","")))</f>
      </c>
      <c r="M21" s="47">
        <f t="shared" si="2"/>
      </c>
      <c r="N21" s="47">
        <f t="shared" si="3"/>
      </c>
      <c r="O21" s="46">
        <f t="shared" si="1"/>
      </c>
    </row>
    <row r="22" spans="1:15" ht="38.25" x14ac:dyDescent="0.25">
      <c r="A22" s="81">
        <f>CONCATENATE("Augsts",(SUM(COUNTIF('Pazemes sateces baseins'!$K$5:$K$27,"Augsts"),COUNTIF('Virszemes sateces baseins'!$K$5:$K$29,"Augsts"),COUNTIF('Pazemes iekārtas'!$K$6:$K$14,"Augsts"),COUNTIF('Virszemes iekārtas'!$K$6:$K$11,"Augsts"),COUNTIF('Attīrīšanas process'!$K$6:$K$216,"Augsts"),COUNTIF('Torņi, rezervuāri, sūkņi'!$K$6:$K$26,"Augsts"),COUNTIF($K$6:$K22,"Augsts"))))</f>
      </c>
      <c r="B22"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augsts"),COUNTIF($K$6:$K22,"Ļoti augsts"))))</f>
      </c>
      <c r="C22" s="81"/>
      <c r="D22" s="49" t="s">
        <v>552</v>
      </c>
      <c r="E22" s="82" t="s">
        <v>353</v>
      </c>
      <c r="F22" s="44" t="inlineStr">
        <is>
          <t>Jā</t>
        </is>
      </c>
      <c r="G22" s="44"/>
      <c r="H22" s="44"/>
      <c r="I22" s="44"/>
      <c r="J22" s="44"/>
      <c r="K22" s="47">
        <f t="shared" ref="K22" si="6">IF(AND($N22=5,$M22=1),"Vidējs",IF(AND($N22=4,$M22=1),"Vidējs",IF(AND($N22=4,$M22=2),"Vidējs",IF(AND($N22=3,$M22=2),"Vidējs",IF(AND($N22=2,$M22=3),"Vidējs",IF(AND($N22=1,$M22=3),"Vidējs",IF(AND($N22=1,$M22=4),"Vidējs",IF(AND($N22=5,$M22=2),"Augsts",IF(AND($N22=4,$M22=3),"Augsts",IF(AND($N22=3,$M22=3),"Augsts",IF(AND($N22=3,$M22=4),"Augsts",IF(AND($N22=2,$M22=4),"Augsts",IF(AND($N22=1,$M22=5),"Augsts",IF(AND($N22=5,$M22=3),"Ļoti augsts",IF(AND($N22=5,$M22=4),"Ļoti augsts",IF(AND($N22=5,$M22=5),"Ļoti augsts",IF(AND($N22=4,$M22=4),"Ļoti augsts",IF(AND($N22=4,$M22=5),"Ļoti augsts",IF(AND($N22=3,$M22=5),"Ļoti augsts",IF(AND($N22=2,$M22=5),"Ļoti augsts",IF(AND($N22=3,$M22=1),"Zems",IF(AND($N22=2,$M22=1),"Zems",IF(AND($N22=2,$M22=2),"Zems",IF(AND($N22=1,$M22=1),"Zems",IF(AND($N22=1,$M22=2),"Zems",IF(F22="Nav zināms/jāapstiprina vēlāk","Ļoti augsts",""))))))))))))))))))))))))))</f>
      </c>
      <c r="L22" s="46">
        <f t="shared" ref="L22" si="7">IF($F22&lt;&gt;"Jā","",IF(OR($G22="",$H22=""),"Norādīt notikuma iestāšanās iespējamību un seku smagumu",IF(AND($M22&gt;=2,OR($I22="",$J22="")),"Jānorāda notikuma ilgums un ietekmēto ūdens lietotāju skaits","")))</f>
      </c>
      <c r="M22" s="47">
        <f t="shared" si="2"/>
      </c>
      <c r="N22" s="47">
        <f t="shared" si="3"/>
      </c>
      <c r="O22" s="46">
        <f t="shared" si="1"/>
      </c>
    </row>
    <row r="23" spans="1:15" x14ac:dyDescent="0.25">
      <c r="G23" s="42"/>
      <c r="I23" s="42"/>
      <c r="J23" s="42"/>
      <c r="K23" s="42"/>
      <c r="L23" s="42"/>
      <c r="M23" s="42"/>
      <c r="N23" s="42"/>
      <c r="O23" s="42"/>
    </row>
  </sheetData>
  <autoFilter ref="A4:O4" xr:uid="{00000000-0009-0000-0000-000009000000}"/>
  <conditionalFormatting sqref="K6:K22">
    <cfRule type="cellIs" dxfId="28" priority="1" operator="equal">
      <formula>"Zems"</formula>
    </cfRule>
    <cfRule type="cellIs" dxfId="27" priority="2" operator="equal">
      <formula>"Ļoti augsts"</formula>
    </cfRule>
    <cfRule type="cellIs" dxfId="26" priority="3" operator="equal">
      <formula>"Augsts"</formula>
    </cfRule>
    <cfRule type="cellIs" dxfId="25" priority="4" operator="equal">
      <formula>"Vidējs"</formula>
    </cfRule>
  </conditionalFormatting>
  <conditionalFormatting sqref="L6:L22">
    <cfRule type="expression" dxfId="24" priority="43">
      <formula>$L6&lt;&gt;""</formula>
    </cfRule>
  </conditionalFormatting>
  <dataValidations count="22">
    <dataValidation type="list" allowBlank="1" showInputMessage="1" showErrorMessage="1" sqref="F6:F22" xr:uid="{00000000-0002-0000-0900-000000000000}">
      <formula1>Atbilde</formula1>
    </dataValidation>
    <dataValidation type="list" allowBlank="1" showInputMessage="1" showErrorMessage="1" sqref="G10:G11 G13 G15 G22" xr:uid="{00000000-0002-0000-0900-000001000000}">
      <formula1>INDIRECT($F10)</formula1>
    </dataValidation>
    <dataValidation type="list" allowBlank="1" showInputMessage="1" showErrorMessage="1" sqref="H6:H7 H10:H13 H15:H16 H22" xr:uid="{00000000-0002-0000-0900-000002000000}">
      <formula1>INDIRECT($G6)</formula1>
    </dataValidation>
    <dataValidation type="list" allowBlank="1" showInputMessage="1" showErrorMessage="1" sqref="G6" xr:uid="{00000000-0002-0000-0900-000003000000}">
      <formula1>INDIRECT($C$6)</formula1>
    </dataValidation>
    <dataValidation type="list" allowBlank="1" showInputMessage="1" showErrorMessage="1" sqref="G7 G12" xr:uid="{00000000-0002-0000-0900-000004000000}">
      <formula1>INDIRECT($C$7)</formula1>
    </dataValidation>
    <dataValidation type="list" allowBlank="1" showInputMessage="1" showErrorMessage="1" sqref="G16" xr:uid="{00000000-0002-0000-0900-000005000000}">
      <formula1>INDIRECT($C$16)</formula1>
    </dataValidation>
    <dataValidation type="list" allowBlank="1" showInputMessage="1" showErrorMessage="1" sqref="G8">
      <formula1>INDIRECT($F8)</formula1>
    </dataValidation>
    <dataValidation type="list" allowBlank="1" showInputMessage="1" showErrorMessage="1" sqref="H8">
      <formula1>INDIRECT($G8)</formula1>
    </dataValidation>
    <dataValidation type="list" allowBlank="1" showInputMessage="1" showErrorMessage="1" sqref="G9">
      <formula1>INDIRECT($C9)</formula1>
    </dataValidation>
    <dataValidation type="list" allowBlank="1" showInputMessage="1" showErrorMessage="1" sqref="H9">
      <formula1>INDIRECT($G9)</formula1>
    </dataValidation>
    <dataValidation type="list" allowBlank="1" showInputMessage="1" showErrorMessage="1" sqref="G14">
      <formula1>INDIRECT($F14)</formula1>
    </dataValidation>
    <dataValidation type="list" allowBlank="1" showInputMessage="1" showErrorMessage="1" sqref="H14">
      <formula1>INDIRECT($G14)</formula1>
    </dataValidation>
    <dataValidation type="list" allowBlank="1" showInputMessage="1" showErrorMessage="1" sqref="G17">
      <formula1>INDIRECT($F17)</formula1>
    </dataValidation>
    <dataValidation type="list" allowBlank="1" showInputMessage="1" showErrorMessage="1" sqref="H17">
      <formula1>INDIRECT($G17)</formula1>
    </dataValidation>
    <dataValidation type="list" allowBlank="1" showInputMessage="1" showErrorMessage="1" sqref="G18">
      <formula1>INDIRECT($F18)</formula1>
    </dataValidation>
    <dataValidation type="list" allowBlank="1" showInputMessage="1" showErrorMessage="1" sqref="H18">
      <formula1>INDIRECT($G18)</formula1>
    </dataValidation>
    <dataValidation type="list" allowBlank="1" showInputMessage="1" showErrorMessage="1" sqref="G19">
      <formula1>INDIRECT($F19)</formula1>
    </dataValidation>
    <dataValidation type="list" allowBlank="1" showInputMessage="1" showErrorMessage="1" sqref="H19">
      <formula1>INDIRECT($G19)</formula1>
    </dataValidation>
    <dataValidation type="list" allowBlank="1" showInputMessage="1" showErrorMessage="1" sqref="G20">
      <formula1>INDIRECT($F20)</formula1>
    </dataValidation>
    <dataValidation type="list" allowBlank="1" showInputMessage="1" showErrorMessage="1" sqref="H20">
      <formula1>INDIRECT($G20)</formula1>
    </dataValidation>
    <dataValidation type="list" allowBlank="1" showInputMessage="1" showErrorMessage="1" sqref="G21">
      <formula1>INDIRECT($F21)</formula1>
    </dataValidation>
    <dataValidation type="list" allowBlank="1" showInputMessage="1" showErrorMessage="1" sqref="H21">
      <formula1>INDIRECT($G21)</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37" operator="containsText" id="{9E074054-911B-4C0A-B862-986FFFA59D84}">
            <xm:f>NOT(ISERROR(SEARCH("Jānorāda",G6)))</xm:f>
            <xm:f>"Jānorāda"</xm:f>
            <x14:dxf>
              <fill>
                <patternFill>
                  <bgColor rgb="FFFFFF00"/>
                </patternFill>
              </fill>
            </x14:dxf>
          </x14:cfRule>
          <xm:sqref>G6:J22</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06000000}">
          <x14:formula1>
            <xm:f>ADM!$A$10:$A$15</xm:f>
          </x14:formula1>
          <xm:sqref>I6:I7 I10:I13 I15:I16 I22</xm:sqref>
        </x14:dataValidation>
        <x14:dataValidation type="list" allowBlank="1" showInputMessage="1" showErrorMessage="1" xr:uid="{00000000-0002-0000-0900-000007000000}">
          <x14:formula1>
            <xm:f>ADM!$B$10:$B$15</xm:f>
          </x14:formula1>
          <xm:sqref>J6:J7 J10:J13 J15:J16 J22</xm:sqref>
        </x14:dataValidation>
        <x14:dataValidation type="list" allowBlank="1" showInputMessage="1" showErrorMessage="1">
          <x14:formula1>
            <xm:f>ADM!$A$10:$A$15</xm:f>
          </x14:formula1>
          <xm:sqref>I8 I9 I14 I17 I18 I19 I20 I21</xm:sqref>
        </x14:dataValidation>
        <x14:dataValidation type="list" allowBlank="1" showInputMessage="1" showErrorMessage="1">
          <x14:formula1>
            <xm:f>ADM!$B$10:$B$15</xm:f>
          </x14:formula1>
          <xm:sqref>J8 J9 J14 J17 J18 J19 J20 J21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79998168889431442"/>
    <pageSetUpPr fitToPage="1"/>
  </sheetPr>
  <dimension ref="A1:P45"/>
  <sheetViews>
    <sheetView topLeftCell="D31" workbookViewId="0">
      <selection activeCell="G38" sqref="G38"/>
    </sheetView>
  </sheetViews>
  <sheetFormatPr defaultColWidth="8.85546875" defaultRowHeight="12.75" x14ac:dyDescent="0.25"/>
  <cols>
    <col min="1" max="1" width="9.85546875" style="80" hidden="1" customWidth="1"/>
    <col min="2" max="2" width="13.28515625" style="80" hidden="1" customWidth="1"/>
    <col min="3" max="3" width="7.28515625" style="80" hidden="1" customWidth="1"/>
    <col min="4" max="4" width="7.28515625" style="40" customWidth="1"/>
    <col min="5" max="5" width="36.28515625" style="40" customWidth="1"/>
    <col min="6" max="6" width="21.42578125" style="42" customWidth="1"/>
    <col min="7" max="7" width="14" style="43" customWidth="1"/>
    <col min="8" max="8" width="31.5703125" style="42" customWidth="1"/>
    <col min="9" max="9" width="11.140625" style="112" hidden="1" customWidth="1"/>
    <col min="10" max="10" width="11.42578125" style="112" hidden="1" customWidth="1"/>
    <col min="11" max="11" width="10.42578125" style="43" customWidth="1"/>
    <col min="12" max="12" width="22.85546875" style="43" customWidth="1"/>
    <col min="13" max="14" width="11.140625" style="43" hidden="1" customWidth="1"/>
    <col min="15" max="15" width="17.42578125" style="43" hidden="1" customWidth="1"/>
    <col min="16" max="16" width="12.5703125" style="113" bestFit="1" customWidth="1"/>
    <col min="17" max="16384" width="8.85546875" style="40"/>
  </cols>
  <sheetData>
    <row r="1" spans="1:16" ht="15" customHeight="1" x14ac:dyDescent="0.25"/>
    <row r="2" spans="1:16" ht="15" customHeight="1" x14ac:dyDescent="0.25"/>
    <row r="4" spans="1:16" ht="87.75" customHeight="1" x14ac:dyDescent="0.25">
      <c r="A4" s="81" t="s">
        <v>118</v>
      </c>
      <c r="B4" s="81"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c r="P4" s="113">
        <f>IF(F25="Jā","Riska apraksts","")</f>
      </c>
    </row>
    <row r="5" spans="1:16" x14ac:dyDescent="0.2">
      <c r="A5" s="81"/>
      <c r="B5" s="81"/>
      <c r="C5" s="81"/>
      <c r="D5" s="64" t="s">
        <v>553</v>
      </c>
      <c r="E5" s="65"/>
      <c r="F5" s="44"/>
      <c r="G5" s="45"/>
      <c r="H5" s="44"/>
      <c r="I5" s="47"/>
      <c r="J5" s="47"/>
      <c r="K5" s="47"/>
      <c r="L5" s="47"/>
      <c r="M5" s="47"/>
      <c r="N5" s="47"/>
      <c r="O5" s="47"/>
    </row>
    <row r="6" spans="1:16" ht="51" x14ac:dyDescent="0.25">
      <c r="A6"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sūkņi'!$K$6:$K$26,"Augsts"),COUNTIF(Tīkls!$K$6:$K$22,"Augsts"),COUNTIF($K$6:$K6,"Augsts"))))</f>
      </c>
      <c r="B6"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augsts"),COUNTIF($K$6:$K6,"Ļoti augsts"))))</f>
      </c>
      <c r="C6" s="81">
        <f>IF($F6="Nē","A1Nē","")</f>
      </c>
      <c r="D6" s="48" t="s">
        <v>554</v>
      </c>
      <c r="E6" s="71" t="s">
        <v>360</v>
      </c>
      <c r="F6" s="44" t="inlineStr">
        <is>
          <t>Jā</t>
        </is>
      </c>
      <c r="G6" s="44"/>
      <c r="H6" s="44"/>
      <c r="I6" s="46"/>
      <c r="J6" s="46"/>
      <c r="K6" s="47">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augsts",IF(F6="Nē","Ļoti augsts","")))))))))))))))))))))))))))</f>
      </c>
      <c r="L6" s="46">
        <f>IF($F6&lt;&gt;"Nē","",IF(OR($G6="",$H6=""),"Norādīt notikuma iestāšanās iespējamību un seku smagumu",IF(AND($M6&gt;=2,OR($I6="",$J6="")),"Jānorāda notikuma ilgums un ietekmēto ūdens lietotāju skaits","")))</f>
      </c>
      <c r="M6" s="47">
        <f>IF($H6="Nav būtiskas ietekmes",1,IF($H6="Neliela ietekme uz regulējošām prasībām",2,IF($H6="Liela ietekme uz organoleptiskajām īpašībām",3,IF($H6="Liela ietekme uz regulējošām prasībām",4,IF($H6="Katastrofāla ietekme uz sabiedrības veselību",5,0)))))</f>
      </c>
      <c r="N6" s="47">
        <f>IF($G6="Reti",1,IF($G6="Mazticams",2,IF($G6="Vidējs",3,IF($G6="Iespējams",4,IF($G6="Gandrīz_noteikti",5,0)))))</f>
      </c>
      <c r="O6" s="46">
        <f t="shared" ref="O6:O45" si="0">IF(AND($N6&gt;0,$M6&gt;0),$N6*$M6,"")</f>
      </c>
    </row>
    <row r="7" spans="1:16" ht="63.75" x14ac:dyDescent="0.25">
      <c r="A7"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sūkņi'!$K$6:$K$26,"Augsts"),COUNTIF(Tīkls!$K$6:$K$22,"Augsts"),COUNTIF($K$6:$K7,"Augsts"))))</f>
      </c>
      <c r="B7"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augsts"),COUNTIF($K$6:$K7,"Ļoti augsts"))))</f>
      </c>
      <c r="C7" s="81"/>
      <c r="D7" s="48" t="s">
        <v>555</v>
      </c>
      <c r="E7" s="71" t="s">
        <v>361</v>
      </c>
      <c r="F7" s="44" t="inlineStr">
        <is>
          <t>Nē</t>
        </is>
      </c>
      <c r="G7" s="44"/>
      <c r="H7" s="44"/>
      <c r="I7" s="46"/>
      <c r="J7" s="46"/>
      <c r="K7" s="47">
        <f>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augsts",IF(F7="Jā","Ļoti augsts","")))))))))))))))))))))))))))</f>
      </c>
      <c r="L7" s="46">
        <f>IF($F7&lt;&gt;"Jā","",IF(OR($G7="",$H7=""),"Norādīt notikuma iestāšanās iespējamību un seku smagumu",IF(AND($M7&gt;=2,OR($I7="",$J7="")),"Jānorāda notikuma ilgums un ietekmēto ūdens lietotāju skaits","")))</f>
      </c>
      <c r="M7" s="47">
        <f t="shared" ref="M7:M45" si="1">IF($H7="Nav būtiskas ietekmes",1,IF($H7="Neliela ietekme uz regulējošām prasībām",2,IF($H7="Liela ietekme uz organoleptiskajām īpašībām",3,IF($H7="Liela ietekme uz regulējošām prasībām",4,IF($H7="Katastrofāla ietekme uz sabiedrības veselību",5,0)))))</f>
      </c>
      <c r="N7" s="47">
        <f t="shared" ref="N7:N45" si="2">IF($G7="Reti",1,IF($G7="Mazticams",2,IF($G7="Vidējs",3,IF($G7="Iespējams",4,IF($G7="Gandrīz_noteikti",5,0)))))</f>
      </c>
      <c r="O7" s="46">
        <f t="shared" si="0"/>
      </c>
    </row>
    <row r="8" spans="1:16" ht="63.75" x14ac:dyDescent="0.25">
      <c r="A8"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sūkņi'!$K$6:$K$26,"Augsts"),COUNTIF(Tīkls!$K$6:$K$22,"Augsts"),COUNTIF($K$6:$K8,"Augsts"))))</f>
      </c>
      <c r="B8"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augsts"),COUNTIF($K$6:$K8,"Ļoti augsts"))))</f>
      </c>
      <c r="C8" s="81">
        <f>IF($F8="Nē","A1Nē","")</f>
      </c>
      <c r="D8" s="48" t="s">
        <v>556</v>
      </c>
      <c r="E8" s="70" t="s">
        <v>362</v>
      </c>
      <c r="F8" s="44" t="inlineStr">
        <is>
          <t>Jā</t>
        </is>
      </c>
      <c r="G8" s="44"/>
      <c r="H8" s="44"/>
      <c r="I8" s="46"/>
      <c r="J8" s="46"/>
      <c r="K8" s="47">
        <f t="shared" ref="K8:K15" si="3">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augsts",IF(F8="Nē","Ļoti augsts","")))))))))))))))))))))))))))</f>
      </c>
      <c r="L8" s="46">
        <f>IF($F8&lt;&gt;"Nē","",IF(OR($G8="",$H8=""),"Norādīt notikuma iestāšanās iespējamību un seku smagumu",IF(AND($M8&gt;=2,OR($I8="",$J8="")),"Jānorāda notikuma ilgums un ietekmēto ūdens lietotāju skaits","")))</f>
      </c>
      <c r="M8" s="47">
        <f t="shared" si="1"/>
      </c>
      <c r="N8" s="47">
        <f t="shared" si="2"/>
      </c>
      <c r="O8" s="46">
        <f t="shared" si="0"/>
      </c>
    </row>
    <row r="9" spans="1:16" ht="38.25" x14ac:dyDescent="0.25">
      <c r="A9"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sūkņi'!$K$6:$K$26,"Augsts"),COUNTIF(Tīkls!$K$6:$K$22,"Augsts"),COUNTIF($K$6:$K9,"Augsts"))))</f>
      </c>
      <c r="B9"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augsts"),COUNTIF($K$6:$K9,"Ļoti augsts"))))</f>
      </c>
      <c r="C9" s="81">
        <f>IF($F9="Nē","A1Nē","")</f>
      </c>
      <c r="D9" s="48" t="s">
        <v>557</v>
      </c>
      <c r="E9" s="70" t="s">
        <v>363</v>
      </c>
      <c r="F9" s="44" t="inlineStr">
        <is>
          <t>Jā</t>
        </is>
      </c>
      <c r="G9" s="44"/>
      <c r="H9" s="44"/>
      <c r="I9" s="46"/>
      <c r="J9" s="46"/>
      <c r="K9" s="47">
        <f t="shared" si="3"/>
      </c>
      <c r="L9" s="46">
        <f>IF($F9&lt;&gt;"Nē","",IF(OR($G9="",$H9=""),"Norādīt notikuma iestāšanās iespējamību un seku smagumu",IF(AND($M9&gt;=2,OR($I9="",$J9="")),"Jānorāda notikuma ilgums un ietekmēto ūdens lietotāju skaits","")))</f>
      </c>
      <c r="M9" s="47">
        <f t="shared" si="1"/>
      </c>
      <c r="N9" s="47">
        <f t="shared" si="2"/>
      </c>
      <c r="O9" s="46">
        <f t="shared" si="0"/>
      </c>
    </row>
    <row r="10" spans="1:16" ht="25.5" x14ac:dyDescent="0.25">
      <c r="A10"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sūkņi'!$K$6:$K$26,"Augsts"),COUNTIF(Tīkls!$K$6:$K$22,"Augsts"),COUNTIF($K$6:$K10,"Augsts"))))</f>
      </c>
      <c r="B10"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augsts"),COUNTIF($K$6:$K10,"Ļoti augsts"))))</f>
      </c>
      <c r="C10" s="81">
        <f>IF($F10="Nē","A1Nē","")</f>
      </c>
      <c r="D10" s="48" t="s">
        <v>558</v>
      </c>
      <c r="E10" s="70" t="s">
        <v>364</v>
      </c>
      <c r="F10" s="44" t="inlineStr">
        <is>
          <t>Jā</t>
        </is>
      </c>
      <c r="G10" s="44"/>
      <c r="H10" s="44"/>
      <c r="I10" s="46"/>
      <c r="J10" s="46"/>
      <c r="K10" s="47">
        <f t="shared" si="3"/>
      </c>
      <c r="L10" s="46">
        <f>IF($F10&lt;&gt;"Nē","",IF(OR($G10="",$H10=""),"Norādīt notikuma iestāšanās iespējamību un seku smagumu",IF(AND($M10&gt;=2,OR($I10="",$J10="")),"Jānorāda notikuma ilgums un ietekmēto ūdens lietotāju skaits","")))</f>
      </c>
      <c r="M10" s="47">
        <f t="shared" si="1"/>
      </c>
      <c r="N10" s="47">
        <f t="shared" si="2"/>
      </c>
      <c r="O10" s="46">
        <f t="shared" si="0"/>
      </c>
    </row>
    <row r="11" spans="1:16" ht="25.5" x14ac:dyDescent="0.25">
      <c r="A11"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sūkņi'!$K$6:$K$26,"Augsts"),COUNTIF(Tīkls!$K$6:$K$22,"Augsts"),COUNTIF($K$6:$K11,"Augsts"))))</f>
      </c>
      <c r="B11"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augsts"),COUNTIF($K$6:$K11,"Ļoti augsts"))))</f>
      </c>
      <c r="C11" s="81">
        <f>IF($F11="Nē","A1Nē","")</f>
      </c>
      <c r="D11" s="48" t="s">
        <v>559</v>
      </c>
      <c r="E11" s="71" t="s">
        <v>365</v>
      </c>
      <c r="F11" s="44" t="inlineStr">
        <is>
          <t>Jā</t>
        </is>
      </c>
      <c r="G11" s="44"/>
      <c r="H11" s="44"/>
      <c r="I11" s="46"/>
      <c r="J11" s="46"/>
      <c r="K11" s="47">
        <f t="shared" si="3"/>
      </c>
      <c r="L11" s="46">
        <f>IF($F11&lt;&gt;"Nē","",IF(OR($G11="",$H11=""),"Norādīt notikuma iestāšanās iespējamību un seku smagumu",IF(AND($M11&gt;=2,OR($I11="",$J11="")),"Jānorāda notikuma ilgums un ietekmēto ūdens lietotāju skaits","")))</f>
      </c>
      <c r="M11" s="47">
        <f t="shared" si="1"/>
      </c>
      <c r="N11" s="47">
        <f t="shared" si="2"/>
      </c>
      <c r="O11" s="46">
        <f t="shared" si="0"/>
      </c>
    </row>
    <row r="12" spans="1:16" ht="127.5" x14ac:dyDescent="0.25">
      <c r="A12"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sūkņi'!$K$6:$K$26,"Augsts"),COUNTIF(Tīkls!$K$6:$K$22,"Augsts"),COUNTIF($K$6:$K12,"Augsts"))))</f>
      </c>
      <c r="B12"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augsts"),COUNTIF($K$6:$K12,"Ļoti augsts"))))</f>
      </c>
      <c r="C12" s="81">
        <f>IF($F12="Nē","A1Nē","")</f>
      </c>
      <c r="D12" s="48" t="s">
        <v>560</v>
      </c>
      <c r="E12" s="70" t="s">
        <v>366</v>
      </c>
      <c r="F12" s="44" t="inlineStr">
        <is>
          <t>Nē</t>
        </is>
      </c>
      <c r="G12" s="44" t="inlineStr">
        <is>
          <t>Reti</t>
        </is>
      </c>
      <c r="H12" s="44" t="inlineStr">
        <is>
          <t>Liela ietekme uz regulējošām prasībām</t>
        </is>
      </c>
      <c r="I12" s="46" t="inlineStr">
        <is>
          <t>1-7 dienas</t>
        </is>
      </c>
      <c r="J12" s="46" t="inlineStr">
        <is>
          <t>no 1-10</t>
        </is>
      </c>
      <c r="K12" s="47">
        <f t="shared" si="3"/>
      </c>
      <c r="L12" s="46">
        <f>IF($F12&lt;&gt;"Nē","",IF(OR($G12="",$H12=""),"Norādīt notikuma iestāšanās iespējamību un seku smagumu",IF(AND($M12&gt;=2,OR($I12="",$J12="")),"Jānorāda notikuma ilgums un ietekmēto ūdens lietotāju skaits","")))</f>
      </c>
      <c r="M12" s="47">
        <f t="shared" si="1"/>
      </c>
      <c r="N12" s="47">
        <f t="shared" si="2"/>
      </c>
      <c r="O12" s="46">
        <f t="shared" si="0"/>
      </c>
    </row>
    <row r="13" spans="1:16" ht="25.5" x14ac:dyDescent="0.25">
      <c r="A13"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sūkņi'!$K$6:$K$26,"Augsts"),COUNTIF(Tīkls!$K$6:$K$22,"Augsts"),COUNTIF($K$6:$K13,"Augsts"))))</f>
      </c>
      <c r="B13"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augsts"),COUNTIF($K$6:$K13,"Ļoti augsts"))))</f>
      </c>
      <c r="C13" s="81">
        <f>IF($F13="Nē","A1Nē","")</f>
      </c>
      <c r="D13" s="48" t="s">
        <v>561</v>
      </c>
      <c r="E13" s="70" t="s">
        <v>367</v>
      </c>
      <c r="F13" s="44" t="inlineStr">
        <is>
          <t>Nē</t>
        </is>
      </c>
      <c r="G13" s="44" t="inlineStr">
        <is>
          <t>Mazticams</t>
        </is>
      </c>
      <c r="H13" s="44" t="inlineStr">
        <is>
          <t>Liela ietekme uz organoleptiskajām īpašībām</t>
        </is>
      </c>
      <c r="I13" s="46" t="inlineStr">
        <is>
          <t>1-6 mēneši</t>
        </is>
      </c>
      <c r="J13" s="46" t="inlineStr">
        <is>
          <t>no 1-10</t>
        </is>
      </c>
      <c r="K13" s="47">
        <f t="shared" si="3"/>
      </c>
      <c r="L13" s="46">
        <f>IF($F13&lt;&gt;"Nē","",IF(OR($G13="",$H13=""),"Norādīt notikuma iestāšanās iespējamību un seku smagumu",IF(AND($M13&gt;=2,OR($I13="",$J13="")),"Jānorāda notikuma ilgums un ietekmēto ūdens lietotāju skaits","")))</f>
      </c>
      <c r="M13" s="47">
        <f t="shared" si="1"/>
      </c>
      <c r="N13" s="47">
        <f t="shared" si="2"/>
      </c>
      <c r="O13" s="46">
        <f t="shared" si="0"/>
      </c>
    </row>
    <row r="14" spans="1:16" ht="38.25" x14ac:dyDescent="0.25">
      <c r="A14"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sūkņi'!$K$6:$K$26,"Augsts"),COUNTIF(Tīkls!$K$6:$K$22,"Augsts"),COUNTIF($K$6:$K14,"Augsts"))))</f>
      </c>
      <c r="B14"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augsts"),COUNTIF($K$6:$K14,"Ļoti augsts"))))</f>
      </c>
      <c r="C14" s="81">
        <f>IF($F14="Nē","A1Nē","")</f>
      </c>
      <c r="D14" s="48" t="s">
        <v>562</v>
      </c>
      <c r="E14" s="70" t="s">
        <v>368</v>
      </c>
      <c r="F14" s="44" t="inlineStr">
        <is>
          <t>Nē</t>
        </is>
      </c>
      <c r="G14" s="44" t="inlineStr">
        <is>
          <t>Iespējams</t>
        </is>
      </c>
      <c r="H14" s="44" t="inlineStr">
        <is>
          <t>Neliela ietekme uz regulējošām prasībām</t>
        </is>
      </c>
      <c r="I14" s="46" t="inlineStr">
        <is>
          <t>0-6 stundas</t>
        </is>
      </c>
      <c r="J14" s="46" t="inlineStr">
        <is>
          <t>no 1-10</t>
        </is>
      </c>
      <c r="K14" s="47">
        <f t="shared" si="3"/>
      </c>
      <c r="L14" s="46">
        <f>IF($F14&lt;&gt;"Nē","",IF(OR($G14="",$H14=""),"Norādīt notikuma iestāšanās iespējamību un seku smagumu",IF(AND($M14&gt;=2,OR($I14="",$J14="")),"Jānorāda notikuma ilgums un ietekmēto ūdens lietotāju skaits","")))</f>
      </c>
      <c r="M14" s="47">
        <f t="shared" si="1"/>
      </c>
      <c r="N14" s="47">
        <f t="shared" si="2"/>
      </c>
      <c r="O14" s="46">
        <f t="shared" si="0"/>
      </c>
    </row>
    <row r="15" spans="1:16" ht="25.5" x14ac:dyDescent="0.25">
      <c r="A15"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sūkņi'!$K$6:$K$26,"Augsts"),COUNTIF(Tīkls!$K$6:$K$22,"Augsts"),COUNTIF($K$6:$K15,"Augsts"))))</f>
      </c>
      <c r="B15"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augsts"),COUNTIF($K$6:$K15,"Ļoti augsts"))))</f>
      </c>
      <c r="C15" s="81">
        <f>IF($F15="Nē","A1Nē","")</f>
      </c>
      <c r="D15" s="48" t="s">
        <v>563</v>
      </c>
      <c r="E15" s="70" t="s">
        <v>369</v>
      </c>
      <c r="F15" s="44" t="inlineStr">
        <is>
          <t>Jā</t>
        </is>
      </c>
      <c r="G15" s="44"/>
      <c r="H15" s="44"/>
      <c r="I15" s="46"/>
      <c r="J15" s="46"/>
      <c r="K15" s="47">
        <f t="shared" si="3"/>
      </c>
      <c r="L15" s="46">
        <f>IF($F15&lt;&gt;"Nē","",IF(OR($G15="",$H15=""),"Norādīt notikuma iestāšanās iespējamību un seku smagumu",IF(AND($M15&gt;=2,OR($I15="",$J15="")),"Jānorāda notikuma ilgums un ietekmēto ūdens lietotāju skaits","")))</f>
      </c>
      <c r="M15" s="47">
        <f t="shared" si="1"/>
      </c>
      <c r="N15" s="47">
        <f t="shared" si="2"/>
      </c>
      <c r="O15" s="46">
        <f t="shared" si="0"/>
      </c>
    </row>
    <row r="16" spans="1:16" ht="38.25" x14ac:dyDescent="0.25">
      <c r="A16"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sūkņi'!$K$6:$K$26,"Augsts"),COUNTIF(Tīkls!$K$6:$K$22,"Augsts"),COUNTIF($K$6:$K16,"Augsts"))))</f>
      </c>
      <c r="B16"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augsts"),COUNTIF($K$6:$K16,"Ļoti augsts"))))</f>
      </c>
      <c r="C16" s="81">
        <f>IF(F16="Nē","Z12Nē","")</f>
      </c>
      <c r="D16" s="48" t="s">
        <v>564</v>
      </c>
      <c r="E16" s="70" t="s">
        <v>370</v>
      </c>
      <c r="F16" s="44" t="inlineStr">
        <is>
          <t>Jā</t>
        </is>
      </c>
      <c r="G16" s="44"/>
      <c r="H16" s="44"/>
      <c r="I16" s="46"/>
      <c r="J16" s="46"/>
      <c r="K16" s="47">
        <f t="shared" ref="K16:K17" si="4">IF(AND($N16=5,$M16=1),"Vidējs",IF(AND($N16=4,$M16=1),"Vidējs",IF(AND($N16=4,$M16=2),"Vidējs",IF(AND($N16=3,$M16=2),"Vidējs",IF(AND($N16=2,$M16=3),"Vidējs",IF(AND($N16=1,$M16=3),"Vidējs",IF(AND($N16=1,$M16=4),"Vidējs",IF(AND($N16=5,$M16=2),"Augsts",IF(AND($N16=4,$M16=3),"Augsts",IF(AND($N16=3,$M16=3),"Augsts",IF(AND($N16=3,$M16=4),"Augsts",IF(AND($N16=2,$M16=4),"Augsts",IF(AND($N16=1,$M16=5),"Augsts",IF(AND($N16=5,$M16=3),"Ļoti augsts",IF(AND($N16=5,$M16=4),"Ļoti augsts",IF(AND($N16=5,$M16=5),"Ļoti augsts",IF(AND($N16=4,$M16=4),"Ļoti augsts",IF(AND($N16=4,$M16=5),"Ļoti augsts",IF(AND($N16=3,$M16=5),"Ļoti augsts",IF(AND($N16=2,$M16=5),"Ļoti augsts",IF(AND($N16=3,$M16=1),"Zems",IF(AND($N16=2,$M16=1),"Zems",IF(AND($N16=2,$M16=2),"Zems",IF(AND($N16=1,$M16=1),"Zems",IF(AND($N16=1,$M16=2),"Zems",IF(F16="Nav zināms/jāapstiprina vēlāk","Ļoti augsts",""))))))))))))))))))))))))))</f>
      </c>
      <c r="L16" s="46">
        <f>IF($F16&lt;&gt;"Nē","",IF(OR($G16="",$H16=""),"Norādīt notikuma iestāšanās iespējamību un seku smagumu",""))</f>
      </c>
      <c r="M16" s="47">
        <f t="shared" si="1"/>
      </c>
      <c r="N16" s="47">
        <f t="shared" si="2"/>
      </c>
      <c r="O16" s="46">
        <f t="shared" si="0"/>
      </c>
    </row>
    <row r="17" spans="1:16" ht="51" x14ac:dyDescent="0.25">
      <c r="A17"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sūkņi'!$K$6:$K$26,"Augsts"),COUNTIF(Tīkls!$K$6:$K$22,"Augsts"),COUNTIF($K$6:$K17,"Augsts"))))</f>
      </c>
      <c r="B17"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augsts"),COUNTIF($K$6:$K17,"Ļoti augsts"))))</f>
      </c>
      <c r="C17" s="81">
        <f>IF(F17="Nē","Z14Nē","")</f>
      </c>
      <c r="D17" s="48" t="s">
        <v>565</v>
      </c>
      <c r="E17" s="70" t="s">
        <v>371</v>
      </c>
      <c r="F17" s="44" t="inlineStr">
        <is>
          <t>Jā</t>
        </is>
      </c>
      <c r="G17" s="44"/>
      <c r="H17" s="44"/>
      <c r="I17" s="46"/>
      <c r="J17" s="46"/>
      <c r="K17" s="47">
        <f t="shared" si="4"/>
      </c>
      <c r="L17" s="46">
        <f>IF($F17&lt;&gt;"Nē","",IF(OR($G17="",$H17=""),"Norādīt notikuma iestāšanās iespējamību un seku smagumu",""))</f>
      </c>
      <c r="M17" s="47">
        <f t="shared" si="1"/>
      </c>
      <c r="N17" s="47">
        <f t="shared" si="2"/>
      </c>
      <c r="O17" s="46">
        <f t="shared" si="0"/>
      </c>
    </row>
    <row r="18" spans="1:16" ht="38.25" x14ac:dyDescent="0.25">
      <c r="A18"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sūkņi'!$K$6:$K$26,"Augsts"),COUNTIF(Tīkls!$K$6:$K$22,"Augsts"),COUNTIF($K$6:$K18,"Augsts"))))</f>
      </c>
      <c r="B18"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augsts"),COUNTIF($K$6:$K18,"Ļoti augsts"))))</f>
      </c>
      <c r="C18" s="81">
        <f>IF($F18="Nē","A1Nē","")</f>
      </c>
      <c r="D18" s="48" t="s">
        <v>566</v>
      </c>
      <c r="E18" s="70" t="s">
        <v>372</v>
      </c>
      <c r="F18" s="44" t="inlineStr">
        <is>
          <t>Jā</t>
        </is>
      </c>
      <c r="G18" s="44"/>
      <c r="H18" s="44"/>
      <c r="I18" s="46"/>
      <c r="J18" s="46"/>
      <c r="K18" s="47">
        <f t="shared" ref="K18:K24" si="5">IF(AND($N18=5,$M18=1),"Vidējs",IF(AND($N18=4,$M18=1),"Vidējs",IF(AND($N18=4,$M18=2),"Vidējs",IF(AND($N18=3,$M18=2),"Vidējs",IF(AND($N18=2,$M18=3),"Vidējs",IF(AND($N18=1,$M18=3),"Vidējs",IF(AND($N18=1,$M18=4),"Vidējs",IF(AND($N18=5,$M18=2),"Augsts",IF(AND($N18=4,$M18=3),"Augsts",IF(AND($N18=3,$M18=3),"Augsts",IF(AND($N18=3,$M18=4),"Augsts",IF(AND($N18=2,$M18=4),"Augsts",IF(AND($N18=1,$M18=5),"Augsts",IF(AND($N18=5,$M18=3),"Ļoti augsts",IF(AND($N18=5,$M18=4),"Ļoti augsts",IF(AND($N18=5,$M18=5),"Ļoti augsts",IF(AND($N18=4,$M18=4),"Ļoti augsts",IF(AND($N18=4,$M18=5),"Ļoti augsts",IF(AND($N18=3,$M18=5),"Ļoti augsts",IF(AND($N18=2,$M18=5),"Ļoti augsts",IF(AND($N18=3,$M18=1),"Zems",IF(AND($N18=2,$M18=1),"Zems",IF(AND($N18=2,$M18=2),"Zems",IF(AND($N18=1,$M18=1),"Zems",IF(AND($N18=1,$M18=2),"Zems",IF(F18="Nav zināms/jāapstiprina vēlāk","Ļoti augsts",IF(F18="Nē","Ļoti augsts","")))))))))))))))))))))))))))</f>
      </c>
      <c r="L18" s="46">
        <f>IF($F18&lt;&gt;"Nē","",IF(OR($G18="",$H18=""),"Norādīt notikuma iestāšanās iespējamību un seku smagumu",IF(AND($M18&gt;=2,OR($I18="",$J18="")),"Jānorāda notikuma ilgums un ietekmēto ūdens lietotāju skaits","")))</f>
      </c>
      <c r="M18" s="47">
        <f t="shared" si="1"/>
      </c>
      <c r="N18" s="47">
        <f t="shared" si="2"/>
      </c>
      <c r="O18" s="46">
        <f t="shared" si="0"/>
      </c>
    </row>
    <row r="19" spans="1:16" s="63" customFormat="1" ht="38.25" x14ac:dyDescent="0.25">
      <c r="A19"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sūkņi'!$K$6:$K$26,"Augsts"),COUNTIF(Tīkls!$K$6:$K$22,"Augsts"),COUNTIF($K$6:$K19,"Augsts"))))</f>
      </c>
      <c r="B19"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augsts"),COUNTIF($K$6:$K19,"Ļoti augsts"))))</f>
      </c>
      <c r="C19" s="83">
        <f>IF($F19="Nē","A1Nē","")</f>
      </c>
      <c r="D19" s="48" t="s">
        <v>567</v>
      </c>
      <c r="E19" s="70" t="s">
        <v>373</v>
      </c>
      <c r="F19" s="44" t="inlineStr">
        <is>
          <t>Jā</t>
        </is>
      </c>
      <c r="G19" s="44"/>
      <c r="H19" s="44"/>
      <c r="I19" s="46"/>
      <c r="J19" s="46"/>
      <c r="K19" s="47">
        <f t="shared" si="5"/>
      </c>
      <c r="L19" s="46">
        <f>IF($F19&lt;&gt;"Nē","",IF(OR($G19="",$H19=""),"Norādīt notikuma iestāšanās iespējamību un seku smagumu",IF(AND($M19&gt;=2,OR($I19="",$J19="")),"Jānorāda notikuma ilgums un ietekmēto ūdens lietotāju skaits","")))</f>
      </c>
      <c r="M19" s="84">
        <f>IF($H19="Nav būtiskas ietekmes",1,IF($H19="Neliela ietekme uz regulējošām prasībām",2,IF($H19="Liela ietekme uz organoleptiskajām īpašībām",3,IF($H19="Liela ietekme uz regulējošām prasībām",4,IF($H19="Katastrofāla ietekme uz sabiedrības veselību",5,0)))))</f>
      </c>
      <c r="N19" s="84">
        <f>IF($G19="Reti",1,IF($G19="Mazticams",2,IF($G19="Vidējs",3,IF($G19="Iespējams",4,IF($G19="Gandrīz_noteikti",5,0)))))</f>
      </c>
      <c r="O19" s="85">
        <f>IF(AND($N19&gt;0,$M19&gt;0),$N19*$M19,"")</f>
      </c>
      <c r="P19" s="114"/>
    </row>
    <row r="20" spans="1:16" ht="38.25" x14ac:dyDescent="0.25">
      <c r="A20"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sūkņi'!$K$6:$K$26,"Augsts"),COUNTIF(Tīkls!$K$6:$K$22,"Augsts"),COUNTIF($K$6:$K20,"Augsts"))))</f>
      </c>
      <c r="B20"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augsts"),COUNTIF($K$6:$K20,"Ļoti augsts"))))</f>
      </c>
      <c r="C20" s="81">
        <f>IF($F20="Nē","A1Nē","")</f>
      </c>
      <c r="D20" s="48" t="s">
        <v>568</v>
      </c>
      <c r="E20" s="70" t="s">
        <v>374</v>
      </c>
      <c r="F20" s="44" t="inlineStr">
        <is>
          <t>Nav zināms/jāapstiprina vēlāk</t>
        </is>
      </c>
      <c r="G20" s="44"/>
      <c r="H20" s="44"/>
      <c r="I20" s="46"/>
      <c r="J20" s="46"/>
      <c r="K20" s="47">
        <f t="shared" si="5"/>
      </c>
      <c r="L20" s="46">
        <f>IF($F20&lt;&gt;"Nē","",IF(OR($G20="",$H20=""),"Norādīt notikuma iestāšanās iespējamību un seku smagumu",IF(AND($M20&gt;=2,OR($I20="",$J20="")),"Jānorāda notikuma ilgums un ietekmēto ūdens lietotāju skaits","")))</f>
      </c>
      <c r="M20" s="47">
        <f t="shared" si="1"/>
      </c>
      <c r="N20" s="47">
        <f t="shared" si="2"/>
      </c>
      <c r="O20" s="46">
        <f t="shared" si="0"/>
      </c>
    </row>
    <row r="21" spans="1:16" ht="25.5" x14ac:dyDescent="0.25">
      <c r="A21"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sūkņi'!$K$6:$K$26,"Augsts"),COUNTIF(Tīkls!$K$6:$K$22,"Augsts"),COUNTIF($K$6:$K21,"Augsts"))))</f>
      </c>
      <c r="B21"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augsts"),COUNTIF($K$6:$K21,"Ļoti augsts"))))</f>
      </c>
      <c r="C21" s="81">
        <f>IF($F21="Nē","A1Nē","")</f>
      </c>
      <c r="D21" s="48" t="s">
        <v>569</v>
      </c>
      <c r="E21" s="70" t="s">
        <v>375</v>
      </c>
      <c r="F21" s="44" t="inlineStr">
        <is>
          <t>Jā</t>
        </is>
      </c>
      <c r="G21" s="44"/>
      <c r="H21" s="44"/>
      <c r="I21" s="46"/>
      <c r="J21" s="46"/>
      <c r="K21" s="47">
        <f t="shared" si="5"/>
      </c>
      <c r="L21" s="46">
        <f>IF($F21&lt;&gt;"Nē","",IF(OR($G21="",$H21=""),"Norādīt notikuma iestāšanās iespējamību un seku smagumu",IF(AND($M21&gt;=2,OR($I21="",$J21="")),"Jānorāda notikuma ilgums un ietekmēto ūdens lietotāju skaits","")))</f>
      </c>
      <c r="M21" s="47">
        <f t="shared" si="1"/>
      </c>
      <c r="N21" s="47">
        <f t="shared" si="2"/>
      </c>
      <c r="O21" s="46">
        <f t="shared" si="0"/>
      </c>
    </row>
    <row r="22" spans="1:16" s="80" customFormat="1" ht="38.25" x14ac:dyDescent="0.25">
      <c r="A22"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sūkņi'!$K$6:$K$26,"Augsts"),COUNTIF(Tīkls!$K$6:$K$22,"Augsts"),COUNTIF($K$6:$K22,"Augsts"))))</f>
      </c>
      <c r="B22"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augsts"),COUNTIF($K$6:$K22,"Ļoti augsts"))))</f>
      </c>
      <c r="C22" s="81">
        <f>IF($F22="Nē","A1Nē","")</f>
      </c>
      <c r="D22" s="81" t="s">
        <v>570</v>
      </c>
      <c r="E22" s="109" t="s">
        <v>376</v>
      </c>
      <c r="F22" s="110" t="inlineStr">
        <is>
          <t>Jā</t>
        </is>
      </c>
      <c r="G22" s="110"/>
      <c r="H22" s="110"/>
      <c r="I22" s="111"/>
      <c r="J22" s="111"/>
      <c r="K22" s="61">
        <f t="shared" si="5"/>
      </c>
      <c r="L22" s="111">
        <f>IF($F22&lt;&gt;"Nē","",IF(OR($G22="",$H22=""),"Norādīt notikuma iestāšanās iespējamību un seku smagumu",IF(AND($M22&gt;=2,OR($I22="",$J22="")),"Jānorāda notikuma ilgums un ietekmēto ūdens lietotāju skaits","")))</f>
      </c>
      <c r="M22" s="61">
        <f t="shared" si="1"/>
      </c>
      <c r="N22" s="61">
        <f t="shared" si="2"/>
      </c>
      <c r="O22" s="111">
        <f t="shared" si="0"/>
      </c>
      <c r="P22" s="115"/>
    </row>
    <row r="23" spans="1:16" ht="63.75" x14ac:dyDescent="0.25">
      <c r="A23"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sūkņi'!$K$6:$K$26,"Augsts"),COUNTIF(Tīkls!$K$6:$K$22,"Augsts"),COUNTIF($K$6:$K23,"Augsts"))))</f>
      </c>
      <c r="B23"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augsts"),COUNTIF($K$6:$K23,"Ļoti augsts"))))</f>
      </c>
      <c r="C23" s="81">
        <f>IF($F23="Nē","A1Nē","")</f>
      </c>
      <c r="D23" s="48" t="s">
        <v>571</v>
      </c>
      <c r="E23" s="70" t="s">
        <v>377</v>
      </c>
      <c r="F23" s="44" t="inlineStr">
        <is>
          <t>Jā</t>
        </is>
      </c>
      <c r="G23" s="44"/>
      <c r="H23" s="44"/>
      <c r="I23" s="46"/>
      <c r="J23" s="46"/>
      <c r="K23" s="47">
        <f t="shared" si="5"/>
      </c>
      <c r="L23" s="46">
        <f>IF($F23&lt;&gt;"Nē","",IF(OR($G23="",$H23=""),"Norādīt notikuma iestāšanās iespējamību un seku smagumu",IF(AND($M23&gt;=2,OR($I23="",$J23="")),"Jānorāda notikuma ilgums un ietekmēto ūdens lietotāju skaits","")))</f>
      </c>
      <c r="M23" s="47">
        <f t="shared" si="1"/>
      </c>
      <c r="N23" s="47">
        <f t="shared" si="2"/>
      </c>
      <c r="O23" s="46">
        <f t="shared" si="0"/>
      </c>
    </row>
    <row r="24" spans="1:16" ht="38.25" x14ac:dyDescent="0.25">
      <c r="A24"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sūkņi'!$K$6:$K$26,"Augsts"),COUNTIF(Tīkls!$K$6:$K$22,"Augsts"),COUNTIF($K$6:$K24,"Augsts"))))</f>
      </c>
      <c r="B24"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augsts"),COUNTIF($K$6:$K24,"Ļoti augsts"))))</f>
      </c>
      <c r="C24" s="81">
        <f>IF($F24="Nē","A1Nē","")</f>
      </c>
      <c r="D24" s="48" t="s">
        <v>572</v>
      </c>
      <c r="E24" s="70" t="s">
        <v>378</v>
      </c>
      <c r="F24" s="44" t="inlineStr">
        <is>
          <t>Jā</t>
        </is>
      </c>
      <c r="G24" s="44"/>
      <c r="H24" s="44"/>
      <c r="I24" s="46"/>
      <c r="J24" s="46"/>
      <c r="K24" s="47">
        <f t="shared" si="5"/>
      </c>
      <c r="L24" s="46">
        <f>IF($F24&lt;&gt;"Nē","",IF(OR($G24="",$H24=""),"Norādīt notikuma iestāšanās iespējamību un seku smagumu",IF(AND($M24&gt;=2,OR($I24="",$J24="")),"Jānorāda notikuma ilgums un ietekmēto ūdens lietotāju skaits","")))</f>
      </c>
      <c r="M24" s="47">
        <f t="shared" si="1"/>
      </c>
      <c r="N24" s="47">
        <f t="shared" si="2"/>
      </c>
      <c r="O24" s="46">
        <f t="shared" si="0"/>
      </c>
    </row>
    <row r="25" spans="1:16" s="80" customFormat="1" ht="38.25" x14ac:dyDescent="0.25">
      <c r="A25"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sūkņi'!$K$6:$K$26,"Augsts"),COUNTIF(Tīkls!$K$6:$K$22,"Augsts"),COUNTIF($K$6:$K25,"Augsts"))))</f>
      </c>
      <c r="B25"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augsts"),COUNTIF($K$6:$K25,"Ļoti augsts"))))</f>
      </c>
      <c r="C25" s="81"/>
      <c r="D25" s="81" t="s">
        <v>573</v>
      </c>
      <c r="E25" s="109" t="s">
        <v>379</v>
      </c>
      <c r="F25" s="110" t="inlineStr">
        <is>
          <t>Nē</t>
        </is>
      </c>
      <c r="G25" s="110"/>
      <c r="H25" s="110"/>
      <c r="I25" s="111"/>
      <c r="J25" s="111"/>
      <c r="K25" s="61">
        <f>IF(AND($N25=5,$M25=1),"Vidējs",IF(AND($N25=4,$M25=1),"Vidējs",IF(AND($N25=4,$M25=2),"Vidējs",IF(AND($N25=3,$M25=2),"Vidējs",IF(AND($N25=2,$M25=3),"Vidējs",IF(AND($N25=1,$M25=3),"Vidējs",IF(AND($N25=1,$M25=4),"Vidējs",IF(AND($N25=5,$M25=2),"Augsts",IF(AND($N25=4,$M25=3),"Augsts",IF(AND($N25=3,$M25=3),"Augsts",IF(AND($N25=3,$M25=4),"Augsts",IF(AND($N25=2,$M25=4),"Augsts",IF(AND($N25=1,$M25=5),"Augsts",IF(AND($N25=5,$M25=3),"Ļoti augsts",IF(AND($N25=5,$M25=4),"Ļoti augsts",IF(AND($N25=5,$M25=5),"Ļoti augsts",IF(AND($N25=4,$M25=4),"Ļoti augsts",IF(AND($N25=4,$M25=5),"Ļoti augsts",IF(AND($N25=3,$M25=5),"Ļoti augsts",IF(AND($N25=2,$M25=5),"Ļoti augsts",IF(AND($N25=3,$M25=1),"Zems",IF(AND($N25=2,$M25=1),"Zems",IF(AND($N25=2,$M25=2),"Zems",IF(AND($N25=1,$M25=1),"Zems",IF(AND($N25=1,$M25=2),"Zems",IF(F25="Nav zināms/jāapstiprina vēlāk","Ļoti augsts",IF(F25="Jā","Ļoti augsts","")))))))))))))))))))))))))))</f>
      </c>
      <c r="L25" s="111">
        <f>IF(AND(F25="Jā",P25=""),"Norādīt risku kolonnā Riska apraksts","")</f>
      </c>
      <c r="M25" s="61">
        <f t="shared" si="1"/>
      </c>
      <c r="N25" s="61">
        <f t="shared" si="2"/>
      </c>
      <c r="O25" s="111">
        <f t="shared" si="0"/>
      </c>
      <c r="P25" s="116"/>
    </row>
    <row r="26" spans="1:16" ht="51" x14ac:dyDescent="0.25">
      <c r="A26"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sūkņi'!$K$6:$K$26,"Augsts"),COUNTIF(Tīkls!$K$6:$K$22,"Augsts"),COUNTIF($K$6:$K26,"Augsts"))))</f>
      </c>
      <c r="B26"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augsts"),COUNTIF($K$6:$K26,"Ļoti augsts"))))</f>
      </c>
      <c r="C26" s="81">
        <f>IF($F26="Nē","A1Nē","")</f>
      </c>
      <c r="D26" s="86" t="s">
        <v>574</v>
      </c>
      <c r="E26" s="70" t="s">
        <v>380</v>
      </c>
      <c r="F26" s="44" t="inlineStr">
        <is>
          <t>Jā</t>
        </is>
      </c>
      <c r="G26" s="44"/>
      <c r="H26" s="44"/>
      <c r="I26" s="46"/>
      <c r="J26" s="46"/>
      <c r="K26" s="47">
        <f>IF(AND($N26=5,$M26=1),"Vidējs",IF(AND($N26=4,$M26=1),"Vidējs",IF(AND($N26=4,$M26=2),"Vidējs",IF(AND($N26=3,$M26=2),"Vidējs",IF(AND($N26=2,$M26=3),"Vidējs",IF(AND($N26=1,$M26=3),"Vidējs",IF(AND($N26=1,$M26=4),"Vidējs",IF(AND($N26=5,$M26=2),"Augsts",IF(AND($N26=4,$M26=3),"Augsts",IF(AND($N26=3,$M26=3),"Augsts",IF(AND($N26=3,$M26=4),"Augsts",IF(AND($N26=2,$M26=4),"Augsts",IF(AND($N26=1,$M26=5),"Augsts",IF(AND($N26=5,$M26=3),"Ļoti augsts",IF(AND($N26=5,$M26=4),"Ļoti augsts",IF(AND($N26=5,$M26=5),"Ļoti augsts",IF(AND($N26=4,$M26=4),"Ļoti augsts",IF(AND($N26=4,$M26=5),"Ļoti augsts",IF(AND($N26=3,$M26=5),"Ļoti augsts",IF(AND($N26=2,$M26=5),"Ļoti augsts",IF(AND($N26=3,$M26=1),"Zems",IF(AND($N26=2,$M26=1),"Zems",IF(AND($N26=2,$M26=2),"Zems",IF(AND($N26=1,$M26=1),"Zems",IF(AND($N26=1,$M26=2),"Zems",IF(F26="Nav zināms/jāapstiprina vēlāk","Ļoti augsts",IF(F26="Nē","Ļoti augsts","")))))))))))))))))))))))))))</f>
      </c>
      <c r="L26" s="46">
        <f>IF($F26&lt;&gt;"Nē","",IF(OR($G26="",$H26=""),"Norādīt notikuma iestāšanās iespējamību un seku smagumu",IF(AND($M26&gt;=2,OR($I26="",$J26="")),"Jānorāda notikuma ilgums un ietekmēto ūdens lietotāju skaits","")))</f>
      </c>
      <c r="M26" s="47">
        <f t="shared" si="1"/>
      </c>
      <c r="N26" s="47">
        <f t="shared" si="2"/>
      </c>
      <c r="O26" s="46">
        <f t="shared" si="0"/>
      </c>
    </row>
    <row r="27" spans="1:16" ht="38.25" x14ac:dyDescent="0.25">
      <c r="A27"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sūkņi'!$K$6:$K$26,"Augsts"),COUNTIF(Tīkls!$K$6:$K$22,"Augsts"),COUNTIF($K$6:$K27,"Augsts"))))</f>
      </c>
      <c r="B27"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augsts"),COUNTIF($K$6:$K27,"Ļoti augsts"))))</f>
      </c>
      <c r="C27" s="81"/>
      <c r="D27" s="86" t="s">
        <v>575</v>
      </c>
      <c r="E27" s="70" t="s">
        <v>381</v>
      </c>
      <c r="F27" s="44" t="inlineStr">
        <is>
          <t>Jā</t>
        </is>
      </c>
      <c r="G27" s="44"/>
      <c r="H27" s="44"/>
      <c r="I27" s="46"/>
      <c r="J27" s="46"/>
      <c r="K27" s="47">
        <f t="shared" ref="K27:K37" si="6">IF(AND($N27=5,$M27=1),"Vidējs",IF(AND($N27=4,$M27=1),"Vidējs",IF(AND($N27=4,$M27=2),"Vidējs",IF(AND($N27=3,$M27=2),"Vidējs",IF(AND($N27=2,$M27=3),"Vidējs",IF(AND($N27=1,$M27=3),"Vidējs",IF(AND($N27=1,$M27=4),"Vidējs",IF(AND($N27=5,$M27=2),"Augsts",IF(AND($N27=4,$M27=3),"Augsts",IF(AND($N27=3,$M27=3),"Augsts",IF(AND($N27=3,$M27=4),"Augsts",IF(AND($N27=2,$M27=4),"Augsts",IF(AND($N27=1,$M27=5),"Augsts",IF(AND($N27=5,$M27=3),"Ļoti augsts",IF(AND($N27=5,$M27=4),"Ļoti augsts",IF(AND($N27=5,$M27=5),"Ļoti augsts",IF(AND($N27=4,$M27=4),"Ļoti augsts",IF(AND($N27=4,$M27=5),"Ļoti augsts",IF(AND($N27=3,$M27=5),"Ļoti augsts",IF(AND($N27=2,$M27=5),"Ļoti augsts",IF(AND($N27=3,$M27=1),"Zems",IF(AND($N27=2,$M27=1),"Zems",IF(AND($N27=2,$M27=2),"Zems",IF(AND($N27=1,$M27=1),"Zems",IF(AND($N27=1,$M27=2),"Zems",IF(F27="Nav zināms/jāapstiprina vēlāk","Ļoti augsts",""))))))))))))))))))))))))))</f>
      </c>
      <c r="L27" s="46">
        <f>IF($F27&lt;&gt;"","",IF(OR($G27="",$H27=""),"Norādīt notikuma iestāšanās iespējamību un seku smagumu",""))</f>
      </c>
      <c r="M27" s="47">
        <f t="shared" si="1"/>
      </c>
      <c r="N27" s="47">
        <f t="shared" si="2"/>
      </c>
      <c r="O27" s="46">
        <f t="shared" si="0"/>
      </c>
    </row>
    <row r="28" spans="1:16" ht="38.25" x14ac:dyDescent="0.25">
      <c r="A28"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sūkņi'!$K$6:$K$26,"Augsts"),COUNTIF(Tīkls!$K$6:$K$22,"Augsts"),COUNTIF($K$6:$K28,"Augsts"))))</f>
      </c>
      <c r="B28"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augsts"),COUNTIF($K$6:$K28,"Ļoti augsts"))))</f>
      </c>
      <c r="C28" s="81">
        <f>IF($F28="Nē","A1Nē","")</f>
      </c>
      <c r="D28" s="86" t="s">
        <v>576</v>
      </c>
      <c r="E28" s="70" t="s">
        <v>382</v>
      </c>
      <c r="F28" s="44" t="inlineStr">
        <is>
          <t>Jā</t>
        </is>
      </c>
      <c r="G28" s="44"/>
      <c r="H28" s="44"/>
      <c r="I28" s="46"/>
      <c r="J28" s="46"/>
      <c r="K28" s="47">
        <f>IF(AND($N28=5,$M28=1),"Vidējs",IF(AND($N28=4,$M28=1),"Vidējs",IF(AND($N28=4,$M28=2),"Vidējs",IF(AND($N28=3,$M28=2),"Vidējs",IF(AND($N28=2,$M28=3),"Vidējs",IF(AND($N28=1,$M28=3),"Vidējs",IF(AND($N28=1,$M28=4),"Vidējs",IF(AND($N28=5,$M28=2),"Augsts",IF(AND($N28=4,$M28=3),"Augsts",IF(AND($N28=3,$M28=3),"Augsts",IF(AND($N28=3,$M28=4),"Augsts",IF(AND($N28=2,$M28=4),"Augsts",IF(AND($N28=1,$M28=5),"Augsts",IF(AND($N28=5,$M28=3),"Ļoti augsts",IF(AND($N28=5,$M28=4),"Ļoti augsts",IF(AND($N28=5,$M28=5),"Ļoti augsts",IF(AND($N28=4,$M28=4),"Ļoti augsts",IF(AND($N28=4,$M28=5),"Ļoti augsts",IF(AND($N28=3,$M28=5),"Ļoti augsts",IF(AND($N28=2,$M28=5),"Ļoti augsts",IF(AND($N28=3,$M28=1),"Zems",IF(AND($N28=2,$M28=1),"Zems",IF(AND($N28=2,$M28=2),"Zems",IF(AND($N28=1,$M28=1),"Zems",IF(AND($N28=1,$M28=2),"Zems",IF(F28="Nav zināms/jāapstiprina vēlāk","Ļoti augsts",IF(F28="Nē","Ļoti augsts","")))))))))))))))))))))))))))</f>
      </c>
      <c r="L28" s="46">
        <f>IF($F28&lt;&gt;"Nē","",IF(OR($G28="",$H28=""),"Norādīt notikuma iestāšanās iespējamību un seku smagumu",IF(AND($M28&gt;=2,OR($I28="",$J28="")),"Jānorāda notikuma ilgums un ietekmēto ūdens lietotāju skaits","")))</f>
      </c>
      <c r="M28" s="47">
        <f t="shared" si="1"/>
      </c>
      <c r="N28" s="47">
        <f t="shared" si="2"/>
      </c>
      <c r="O28" s="46">
        <f t="shared" si="0"/>
      </c>
    </row>
    <row r="29" spans="1:16" ht="38.25" x14ac:dyDescent="0.25">
      <c r="A29"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sūkņi'!$K$6:$K$26,"Augsts"),COUNTIF(Tīkls!$K$6:$K$22,"Augsts"),COUNTIF($K$6:$K29,"Augsts"))))</f>
      </c>
      <c r="B29"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augsts"),COUNTIF($K$6:$K29,"Ļoti augsts"))))</f>
      </c>
      <c r="C29" s="81">
        <f>IF($F29="Nē","A1Nē","")</f>
      </c>
      <c r="D29" s="48" t="s">
        <v>577</v>
      </c>
      <c r="E29" s="70" t="s">
        <v>383</v>
      </c>
      <c r="F29" s="44" t="inlineStr">
        <is>
          <t>Jā</t>
        </is>
      </c>
      <c r="G29" s="44"/>
      <c r="H29" s="44"/>
      <c r="I29" s="46"/>
      <c r="J29" s="46"/>
      <c r="K29" s="47">
        <f>IF(AND($N29=5,$M29=1),"Vidējs",IF(AND($N29=4,$M29=1),"Vidējs",IF(AND($N29=4,$M29=2),"Vidējs",IF(AND($N29=3,$M29=2),"Vidējs",IF(AND($N29=2,$M29=3),"Vidējs",IF(AND($N29=1,$M29=3),"Vidējs",IF(AND($N29=1,$M29=4),"Vidējs",IF(AND($N29=5,$M29=2),"Augsts",IF(AND($N29=4,$M29=3),"Augsts",IF(AND($N29=3,$M29=3),"Augsts",IF(AND($N29=3,$M29=4),"Augsts",IF(AND($N29=2,$M29=4),"Augsts",IF(AND($N29=1,$M29=5),"Augsts",IF(AND($N29=5,$M29=3),"Ļoti augsts",IF(AND($N29=5,$M29=4),"Ļoti augsts",IF(AND($N29=5,$M29=5),"Ļoti augsts",IF(AND($N29=4,$M29=4),"Ļoti augsts",IF(AND($N29=4,$M29=5),"Ļoti augsts",IF(AND($N29=3,$M29=5),"Ļoti augsts",IF(AND($N29=2,$M29=5),"Ļoti augsts",IF(AND($N29=3,$M29=1),"Zems",IF(AND($N29=2,$M29=1),"Zems",IF(AND($N29=2,$M29=2),"Zems",IF(AND($N29=1,$M29=1),"Zems",IF(AND($N29=1,$M29=2),"Zems",IF(F29="Nav zināms/jāapstiprina vēlāk","Ļoti augsts",IF(F29="Nē","Ļoti augsts","")))))))))))))))))))))))))))</f>
      </c>
      <c r="L29" s="46">
        <f>IF($F29&lt;&gt;"Nē","",IF(OR($G29="",$H29=""),"Norādīt notikuma iestāšanās iespējamību un seku smagumu",IF(AND($M29&gt;=2,OR($I29="",$J29="")),"Jānorāda notikuma ilgums un ietekmēto ūdens lietotāju skaits","")))</f>
      </c>
      <c r="M29" s="47">
        <f t="shared" si="1"/>
      </c>
      <c r="N29" s="47">
        <f t="shared" si="2"/>
      </c>
      <c r="O29" s="46">
        <f t="shared" si="0"/>
      </c>
    </row>
    <row r="30" spans="1:16" ht="25.5" x14ac:dyDescent="0.25">
      <c r="A30"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sūkņi'!$K$6:$K$26,"Augsts"),COUNTIF(Tīkls!$K$6:$K$22,"Augsts"),COUNTIF($K$6:$K30,"Augsts"))))</f>
      </c>
      <c r="B30"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augsts"),COUNTIF($K$6:$K30,"Ļoti augsts"))))</f>
      </c>
      <c r="C30" s="81">
        <f>IF($F30="Nē","A1Nē","")</f>
      </c>
      <c r="D30" s="48" t="s">
        <v>578</v>
      </c>
      <c r="E30" s="70" t="s">
        <v>384</v>
      </c>
      <c r="F30" s="44" t="inlineStr">
        <is>
          <t>Nē</t>
        </is>
      </c>
      <c r="G30" s="44" t="inlineStr">
        <is>
          <t>Vidējs</t>
        </is>
      </c>
      <c r="H30" s="44" t="inlineStr">
        <is>
          <t>Neliela ietekme uz regulējošām prasībām</t>
        </is>
      </c>
      <c r="I30" s="46" t="inlineStr">
        <is>
          <t>6-24 stundas</t>
        </is>
      </c>
      <c r="J30" s="46" t="inlineStr">
        <is>
          <t>10-100</t>
        </is>
      </c>
      <c r="K30" s="47">
        <f>IF(AND($N30=5,$M30=1),"Vidējs",IF(AND($N30=4,$M30=1),"Vidējs",IF(AND($N30=4,$M30=2),"Vidējs",IF(AND($N30=3,$M30=2),"Vidējs",IF(AND($N30=2,$M30=3),"Vidējs",IF(AND($N30=1,$M30=3),"Vidējs",IF(AND($N30=1,$M30=4),"Vidējs",IF(AND($N30=5,$M30=2),"Augsts",IF(AND($N30=4,$M30=3),"Augsts",IF(AND($N30=3,$M30=3),"Augsts",IF(AND($N30=3,$M30=4),"Augsts",IF(AND($N30=2,$M30=4),"Augsts",IF(AND($N30=1,$M30=5),"Augsts",IF(AND($N30=5,$M30=3),"Ļoti augsts",IF(AND($N30=5,$M30=4),"Ļoti augsts",IF(AND($N30=5,$M30=5),"Ļoti augsts",IF(AND($N30=4,$M30=4),"Ļoti augsts",IF(AND($N30=4,$M30=5),"Ļoti augsts",IF(AND($N30=3,$M30=5),"Ļoti augsts",IF(AND($N30=2,$M30=5),"Ļoti augsts",IF(AND($N30=3,$M30=1),"Zems",IF(AND($N30=2,$M30=1),"Zems",IF(AND($N30=2,$M30=2),"Zems",IF(AND($N30=1,$M30=1),"Zems",IF(AND($N30=1,$M30=2),"Zems",IF(F30="Nav zināms/jāapstiprina vēlāk","Ļoti augsts",IF(F30="Nē","Ļoti augsts","")))))))))))))))))))))))))))</f>
      </c>
      <c r="L30" s="46">
        <f>IF($F30&lt;&gt;"Nē","",IF(OR($G30="",$H30=""),"Norādīt notikuma iestāšanās iespējamību un seku smagumu",IF(AND($M30&gt;=2,OR($I30="",$J30="")),"Jānorāda notikuma ilgums un ietekmēto ūdens lietotāju skaits","")))</f>
      </c>
      <c r="M30" s="47">
        <f t="shared" si="1"/>
      </c>
      <c r="N30" s="47">
        <f t="shared" si="2"/>
      </c>
      <c r="O30" s="46">
        <f t="shared" si="0"/>
      </c>
    </row>
    <row r="31" spans="1:16" ht="38.25" x14ac:dyDescent="0.25">
      <c r="A31"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sūkņi'!$K$6:$K$26,"Augsts"),COUNTIF(Tīkls!$K$6:$K$22,"Augsts"),COUNTIF($K$6:$K31,"Augsts"))))</f>
      </c>
      <c r="B31"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augsts"),COUNTIF($K$6:$K31,"Ļoti augsts"))))</f>
      </c>
      <c r="C31" s="81">
        <f>IF($F31="Nē","A1Nē","")</f>
      </c>
      <c r="D31" s="86" t="s">
        <v>579</v>
      </c>
      <c r="E31" s="71" t="s">
        <v>385</v>
      </c>
      <c r="F31" s="44" t="inlineStr">
        <is>
          <t>Jā</t>
        </is>
      </c>
      <c r="G31" s="44"/>
      <c r="H31" s="44"/>
      <c r="I31" s="46"/>
      <c r="J31" s="46"/>
      <c r="K31" s="47">
        <f>IF(AND($N31=5,$M31=1),"Vidējs",IF(AND($N31=4,$M31=1),"Vidējs",IF(AND($N31=4,$M31=2),"Vidējs",IF(AND($N31=3,$M31=2),"Vidējs",IF(AND($N31=2,$M31=3),"Vidējs",IF(AND($N31=1,$M31=3),"Vidējs",IF(AND($N31=1,$M31=4),"Vidējs",IF(AND($N31=5,$M31=2),"Augsts",IF(AND($N31=4,$M31=3),"Augsts",IF(AND($N31=3,$M31=3),"Augsts",IF(AND($N31=3,$M31=4),"Augsts",IF(AND($N31=2,$M31=4),"Augsts",IF(AND($N31=1,$M31=5),"Augsts",IF(AND($N31=5,$M31=3),"Ļoti augsts",IF(AND($N31=5,$M31=4),"Ļoti augsts",IF(AND($N31=5,$M31=5),"Ļoti augsts",IF(AND($N31=4,$M31=4),"Ļoti augsts",IF(AND($N31=4,$M31=5),"Ļoti augsts",IF(AND($N31=3,$M31=5),"Ļoti augsts",IF(AND($N31=2,$M31=5),"Ļoti augsts",IF(AND($N31=3,$M31=1),"Zems",IF(AND($N31=2,$M31=1),"Zems",IF(AND($N31=2,$M31=2),"Zems",IF(AND($N31=1,$M31=1),"Zems",IF(AND($N31=1,$M31=2),"Zems",IF(F31="Nav zināms/jāapstiprina vēlāk","Ļoti augsts",IF(F31="Nē","Ļoti augsts","")))))))))))))))))))))))))))</f>
      </c>
      <c r="L31" s="46">
        <f>IF($F31&lt;&gt;"Nē","",IF(OR($G31="",$H31=""),"Norādīt notikuma iestāšanās iespējamību un seku smagumu",IF(AND($M31&gt;=2,OR($I31="",$J31="")),"Jānorāda notikuma ilgums un ietekmēto ūdens lietotāju skaits","")))</f>
      </c>
      <c r="M31" s="47">
        <f t="shared" si="1"/>
      </c>
      <c r="N31" s="47">
        <f t="shared" si="2"/>
      </c>
      <c r="O31" s="46">
        <f t="shared" si="0"/>
      </c>
    </row>
    <row r="32" spans="1:16" ht="25.5" x14ac:dyDescent="0.25">
      <c r="A32"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sūkņi'!$K$6:$K$26,"Augsts"),COUNTIF(Tīkls!$K$6:$K$22,"Augsts"),COUNTIF($K$6:$K32,"Augsts"))))</f>
      </c>
      <c r="B32"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augsts"),COUNTIF($K$6:$K32,"Ļoti augsts"))))</f>
      </c>
      <c r="C32" s="81">
        <f>IF($F32="Nē","A1Nē","")</f>
      </c>
      <c r="D32" s="86" t="s">
        <v>580</v>
      </c>
      <c r="E32" s="71" t="s">
        <v>386</v>
      </c>
      <c r="F32" s="44" t="inlineStr">
        <is>
          <t>Jā</t>
        </is>
      </c>
      <c r="G32" s="44"/>
      <c r="H32" s="44"/>
      <c r="I32" s="46"/>
      <c r="J32" s="46"/>
      <c r="K32" s="47">
        <f>IF(AND($N32=5,$M32=1),"Vidējs",IF(AND($N32=4,$M32=1),"Vidējs",IF(AND($N32=4,$M32=2),"Vidējs",IF(AND($N32=3,$M32=2),"Vidējs",IF(AND($N32=2,$M32=3),"Vidējs",IF(AND($N32=1,$M32=3),"Vidējs",IF(AND($N32=1,$M32=4),"Vidējs",IF(AND($N32=5,$M32=2),"Augsts",IF(AND($N32=4,$M32=3),"Augsts",IF(AND($N32=3,$M32=3),"Augsts",IF(AND($N32=3,$M32=4),"Augsts",IF(AND($N32=2,$M32=4),"Augsts",IF(AND($N32=1,$M32=5),"Augsts",IF(AND($N32=5,$M32=3),"Ļoti augsts",IF(AND($N32=5,$M32=4),"Ļoti augsts",IF(AND($N32=5,$M32=5),"Ļoti augsts",IF(AND($N32=4,$M32=4),"Ļoti augsts",IF(AND($N32=4,$M32=5),"Ļoti augsts",IF(AND($N32=3,$M32=5),"Ļoti augsts",IF(AND($N32=2,$M32=5),"Ļoti augsts",IF(AND($N32=3,$M32=1),"Zems",IF(AND($N32=2,$M32=1),"Zems",IF(AND($N32=2,$M32=2),"Zems",IF(AND($N32=1,$M32=1),"Zems",IF(AND($N32=1,$M32=2),"Zems",IF(F32="Nav zināms/jāapstiprina vēlāk","Ļoti augsts",IF(F32="Nē","Ļoti augsts","")))))))))))))))))))))))))))</f>
      </c>
      <c r="L32" s="46">
        <f>IF($F32&lt;&gt;"Nē","",IF(OR($G32="",$H32=""),"Norādīt notikuma iestāšanās iespējamību un seku smagumu",IF(AND($M32&gt;=2,OR($I32="",$J32="")),"Jānorāda notikuma ilgums un ietekmēto ūdens lietotāju skaits","")))</f>
      </c>
      <c r="M32" s="47">
        <f t="shared" si="1"/>
      </c>
      <c r="N32" s="47">
        <f t="shared" si="2"/>
      </c>
      <c r="O32" s="46">
        <f t="shared" si="0"/>
      </c>
    </row>
    <row r="33" spans="1:15" ht="38.25" x14ac:dyDescent="0.25">
      <c r="A33"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sūkņi'!$K$6:$K$26,"Augsts"),COUNTIF(Tīkls!$K$6:$K$22,"Augsts"),COUNTIF($K$6:$K33,"Augsts"))))</f>
      </c>
      <c r="B33"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augsts"),COUNTIF($K$6:$K33,"Ļoti augsts"))))</f>
      </c>
      <c r="C33" s="81"/>
      <c r="D33" s="86" t="s">
        <v>581</v>
      </c>
      <c r="E33" s="71" t="s">
        <v>387</v>
      </c>
      <c r="F33" s="44" t="inlineStr">
        <is>
          <t>Jā</t>
        </is>
      </c>
      <c r="G33" s="44"/>
      <c r="H33" s="44"/>
      <c r="I33" s="46"/>
      <c r="J33" s="46"/>
      <c r="K33" s="47">
        <f t="shared" si="6"/>
      </c>
      <c r="L33" s="46">
        <f>IF($F33&lt;&gt;"Jā","",IF(OR($G33="",$H33=""),"Norādīt notikuma iestāšanās iespējamību un seku smagumu",""))</f>
      </c>
      <c r="M33" s="47">
        <f t="shared" si="1"/>
      </c>
      <c r="N33" s="47">
        <f t="shared" si="2"/>
      </c>
      <c r="O33" s="46">
        <f t="shared" si="0"/>
      </c>
    </row>
    <row r="34" spans="1:15" ht="38.25" x14ac:dyDescent="0.25">
      <c r="A34"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sūkņi'!$K$6:$K$26,"Augsts"),COUNTIF(Tīkls!$K$6:$K$22,"Augsts"),COUNTIF($K$6:$K34,"Augsts"))))</f>
      </c>
      <c r="B34"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augsts"),COUNTIF($K$6:$K34,"Ļoti augsts"))))</f>
      </c>
      <c r="C34" s="81"/>
      <c r="D34" s="86" t="s">
        <v>582</v>
      </c>
      <c r="E34" s="71" t="s">
        <v>388</v>
      </c>
      <c r="F34" s="44" t="inlineStr">
        <is>
          <t>Jā</t>
        </is>
      </c>
      <c r="G34" s="44"/>
      <c r="H34" s="44"/>
      <c r="I34" s="46"/>
      <c r="J34" s="46"/>
      <c r="K34" s="47">
        <f t="shared" si="6"/>
      </c>
      <c r="L34" s="46">
        <f>IF($F34&lt;&gt;"Jā","",IF(OR($G34="",$H34=""),"Norādīt notikuma iestāšanās iespējamību un seku smagumu",""))</f>
      </c>
      <c r="M34" s="47">
        <f t="shared" si="1"/>
      </c>
      <c r="N34" s="47">
        <f t="shared" si="2"/>
      </c>
      <c r="O34" s="46">
        <f t="shared" si="0"/>
      </c>
    </row>
    <row r="35" spans="1:15" ht="38.25" x14ac:dyDescent="0.25">
      <c r="A35"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sūkņi'!$K$6:$K$26,"Augsts"),COUNTIF(Tīkls!$K$6:$K$22,"Augsts"),COUNTIF($K$6:$K35,"Augsts"))))</f>
      </c>
      <c r="B35"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augsts"),COUNTIF($K$6:$K35,"Ļoti augsts"))))</f>
      </c>
      <c r="C35" s="81"/>
      <c r="D35" s="86" t="s">
        <v>583</v>
      </c>
      <c r="E35" s="70" t="s">
        <v>389</v>
      </c>
      <c r="F35" s="44" t="inlineStr">
        <is>
          <t>Jā</t>
        </is>
      </c>
      <c r="G35" s="44"/>
      <c r="H35" s="44"/>
      <c r="I35" s="46"/>
      <c r="J35" s="46"/>
      <c r="K35" s="47">
        <f t="shared" si="6"/>
      </c>
      <c r="L35" s="46">
        <f>IF($F35&lt;&gt;"Jā","",IF(OR($G35="",$H35=""),"Norādīt notikuma iestāšanās iespējamību un seku smagumu",""))</f>
      </c>
      <c r="M35" s="47">
        <f t="shared" si="1"/>
      </c>
      <c r="N35" s="47">
        <f t="shared" si="2"/>
      </c>
      <c r="O35" s="46">
        <f t="shared" si="0"/>
      </c>
    </row>
    <row r="36" spans="1:15" ht="102" x14ac:dyDescent="0.25">
      <c r="A36"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sūkņi'!$K$6:$K$26,"Augsts"),COUNTIF(Tīkls!$K$6:$K$22,"Augsts"),COUNTIF($K$6:$K36,"Augsts"))))</f>
      </c>
      <c r="B36"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augsts"),COUNTIF($K$6:$K36,"Ļoti augsts"))))</f>
      </c>
      <c r="C36" s="81">
        <f>IF($F36="Nē","A1Nē","")</f>
      </c>
      <c r="D36" s="87" t="s">
        <v>584</v>
      </c>
      <c r="E36" s="70" t="s">
        <v>390</v>
      </c>
      <c r="F36" s="44" t="inlineStr">
        <is>
          <t>Nē</t>
        </is>
      </c>
      <c r="G36" s="44"/>
      <c r="H36" s="44"/>
      <c r="I36" s="46"/>
      <c r="J36" s="46"/>
      <c r="K36" s="47">
        <f>IF(AND($N36=5,$M36=1),"Vidējs",IF(AND($N36=4,$M36=1),"Vidējs",IF(AND($N36=4,$M36=2),"Vidējs",IF(AND($N36=3,$M36=2),"Vidējs",IF(AND($N36=2,$M36=3),"Vidējs",IF(AND($N36=1,$M36=3),"Vidējs",IF(AND($N36=1,$M36=4),"Vidējs",IF(AND($N36=5,$M36=2),"Augsts",IF(AND($N36=4,$M36=3),"Augsts",IF(AND($N36=3,$M36=3),"Augsts",IF(AND($N36=3,$M36=4),"Augsts",IF(AND($N36=2,$M36=4),"Augsts",IF(AND($N36=1,$M36=5),"Augsts",IF(AND($N36=5,$M36=3),"Ļoti augsts",IF(AND($N36=5,$M36=4),"Ļoti augsts",IF(AND($N36=5,$M36=5),"Ļoti augsts",IF(AND($N36=4,$M36=4),"Ļoti augsts",IF(AND($N36=4,$M36=5),"Ļoti augsts",IF(AND($N36=3,$M36=5),"Ļoti augsts",IF(AND($N36=2,$M36=5),"Ļoti augsts",IF(AND($N36=3,$M36=1),"Zems",IF(AND($N36=2,$M36=1),"Zems",IF(AND($N36=2,$M36=2),"Zems",IF(AND($N36=1,$M36=1),"Zems",IF(AND($N36=1,$M36=2),"Zems",IF(F36="Nav zināms/jāapstiprina vēlāk","Ļoti augsts",IF(F36="Nē","Ļoti augsts","")))))))))))))))))))))))))))</f>
      </c>
      <c r="L36" s="46">
        <f>IF($F36&lt;&gt;"Nē","",IF(OR($G36="",$H36=""),"Norādīt notikuma iestāšanās iespējamību un seku smagumu",IF(AND($M36&gt;=2,OR($I36="",$J36="")),"Jānorāda notikuma ilgums un ietekmēto ūdens lietotāju skaits","")))</f>
      </c>
      <c r="M36" s="47">
        <f t="shared" si="1"/>
      </c>
      <c r="N36" s="47">
        <f t="shared" si="2"/>
      </c>
      <c r="O36" s="46">
        <f t="shared" si="0"/>
      </c>
    </row>
    <row r="37" spans="1:15" ht="25.5" x14ac:dyDescent="0.25">
      <c r="A37"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sūkņi'!$K$6:$K$26,"Augsts"),COUNTIF(Tīkls!$K$6:$K$22,"Augsts"),COUNTIF($K$6:$K37,"Augsts"))))</f>
      </c>
      <c r="B37"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augsts"),COUNTIF($K$6:$K37,"Ļoti augsts"))))</f>
      </c>
      <c r="C37" s="81">
        <f>IF(F37="Nē","Z6Nē","")</f>
      </c>
      <c r="D37" s="48" t="s">
        <v>585</v>
      </c>
      <c r="E37" s="70" t="s">
        <v>1076</v>
      </c>
      <c r="F37" s="44" t="inlineStr">
        <is>
          <t>Jā</t>
        </is>
      </c>
      <c r="G37" s="44"/>
      <c r="H37" s="44"/>
      <c r="I37" s="46"/>
      <c r="J37" s="46"/>
      <c r="K37" s="47">
        <f t="shared" si="6"/>
      </c>
      <c r="L37" s="46">
        <f>IF($F37&lt;&gt;"Nē","",IF(OR($G37="",$H37=""),"Norādīt notikuma iestāšanās iespējamību un seku smagumu",""))</f>
      </c>
      <c r="M37" s="47">
        <f t="shared" si="1"/>
      </c>
      <c r="N37" s="47">
        <f t="shared" si="2"/>
      </c>
      <c r="O37" s="46">
        <f t="shared" si="0"/>
      </c>
    </row>
    <row r="38" spans="1:15" ht="89.25" x14ac:dyDescent="0.25">
      <c r="A38"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sūkņi'!$K$6:$K$26,"Augsts"),COUNTIF(Tīkls!$K$6:$K$22,"Augsts"),COUNTIF($K$6:$K38,"Augsts"))))</f>
      </c>
      <c r="B38"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augsts"),COUNTIF($K$6:$K38,"Ļoti augsts"))))</f>
      </c>
      <c r="C38" s="81">
        <f>IF($F38="Nē","A1Nē","")</f>
      </c>
      <c r="D38" s="48" t="s">
        <v>586</v>
      </c>
      <c r="E38" s="70" t="s">
        <v>391</v>
      </c>
      <c r="F38" s="44" t="inlineStr">
        <is>
          <t>Jā</t>
        </is>
      </c>
      <c r="G38" s="44"/>
      <c r="H38" s="44"/>
      <c r="I38" s="46"/>
      <c r="J38" s="46"/>
      <c r="K38" s="47">
        <f>IF(AND($N38=5,$M38=1),"Vidējs",IF(AND($N38=4,$M38=1),"Vidējs",IF(AND($N38=4,$M38=2),"Vidējs",IF(AND($N38=3,$M38=2),"Vidējs",IF(AND($N38=2,$M38=3),"Vidējs",IF(AND($N38=1,$M38=3),"Vidējs",IF(AND($N38=1,$M38=4),"Vidējs",IF(AND($N38=5,$M38=2),"Augsts",IF(AND($N38=4,$M38=3),"Augsts",IF(AND($N38=3,$M38=3),"Augsts",IF(AND($N38=3,$M38=4),"Augsts",IF(AND($N38=2,$M38=4),"Augsts",IF(AND($N38=1,$M38=5),"Augsts",IF(AND($N38=5,$M38=3),"Ļoti augsts",IF(AND($N38=5,$M38=4),"Ļoti augsts",IF(AND($N38=5,$M38=5),"Ļoti augsts",IF(AND($N38=4,$M38=4),"Ļoti augsts",IF(AND($N38=4,$M38=5),"Ļoti augsts",IF(AND($N38=3,$M38=5),"Ļoti augsts",IF(AND($N38=2,$M38=5),"Ļoti augsts",IF(AND($N38=3,$M38=1),"Zems",IF(AND($N38=2,$M38=1),"Zems",IF(AND($N38=2,$M38=2),"Zems",IF(AND($N38=1,$M38=1),"Zems",IF(AND($N38=1,$M38=2),"Zems",IF(F38="Nav zināms/jāapstiprina vēlāk","Ļoti augsts",IF(F38="Nē","Ļoti augsts","")))))))))))))))))))))))))))</f>
      </c>
      <c r="L38" s="46">
        <f>IF($F38&lt;&gt;"Nē","",IF(OR($G38="",$H38=""),"Norādīt notikuma iestāšanās iespējamību un seku smagumu",IF(AND($M38&gt;=2,OR($I38="",$J38="")),"Jānorāda notikuma ilgums un ietekmēto ūdens lietotāju skaits","")))</f>
      </c>
      <c r="M38" s="47">
        <f t="shared" si="1"/>
      </c>
      <c r="N38" s="47">
        <f t="shared" si="2"/>
      </c>
      <c r="O38" s="46">
        <f t="shared" si="0"/>
      </c>
    </row>
    <row r="39" spans="1:15" ht="25.5" x14ac:dyDescent="0.25">
      <c r="A39"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sūkņi'!$K$6:$K$26,"Augsts"),COUNTIF(Tīkls!$K$6:$K$22,"Augsts"),COUNTIF($K$6:$K39,"Augsts"))))</f>
      </c>
      <c r="B39"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augsts"),COUNTIF($K$6:$K39,"Ļoti augsts"))))</f>
      </c>
      <c r="C39" s="81"/>
      <c r="D39" s="48" t="s">
        <v>587</v>
      </c>
      <c r="E39" s="70" t="s">
        <v>392</v>
      </c>
      <c r="F39" s="44" t="inlineStr">
        <is>
          <t>Nē</t>
        </is>
      </c>
      <c r="G39" s="44"/>
      <c r="H39" s="44"/>
      <c r="I39" s="46"/>
      <c r="J39" s="46"/>
      <c r="K39" s="47">
        <f>IF(AND($N39=5,$M39=1),"Vidējs",IF(AND($N39=4,$M39=1),"Vidējs",IF(AND($N39=4,$M39=2),"Vidējs",IF(AND($N39=3,$M39=2),"Vidējs",IF(AND($N39=2,$M39=3),"Vidējs",IF(AND($N39=1,$M39=3),"Vidējs",IF(AND($N39=1,$M39=4),"Vidējs",IF(AND($N39=5,$M39=2),"Augsts",IF(AND($N39=4,$M39=3),"Augsts",IF(AND($N39=3,$M39=3),"Augsts",IF(AND($N39=3,$M39=4),"Augsts",IF(AND($N39=2,$M39=4),"Augsts",IF(AND($N39=1,$M39=5),"Augsts",IF(AND($N39=5,$M39=3),"Ļoti augsts",IF(AND($N39=5,$M39=4),"Ļoti augsts",IF(AND($N39=5,$M39=5),"Ļoti augsts",IF(AND($N39=4,$M39=4),"Ļoti augsts",IF(AND($N39=4,$M39=5),"Ļoti augsts",IF(AND($N39=3,$M39=5),"Ļoti augsts",IF(AND($N39=2,$M39=5),"Ļoti augsts",IF(AND($N39=3,$M39=1),"Zems",IF(AND($N39=2,$M39=1),"Zems",IF(AND($N39=2,$M39=2),"Zems",IF(AND($N39=1,$M39=1),"Zems",IF(AND($N39=1,$M39=2),"Zems",IF(F39="Nav zināms/jāapstiprina vēlāk","Ļoti augsts",IF(F39="Jā","Ļoti augsts","")))))))))))))))))))))))))))</f>
      </c>
      <c r="L39" s="46">
        <f>IF($F39&lt;&gt;"Jā","",IF(OR($G39="",$H39=""),"Norādīt notikuma iestāšanās iespējamību un seku smagumu",IF(AND($M39&gt;=2,OR($I39="",$J39="")),"Jānorāda notikuma ilgums un ietekmēto ūdens lietotāju skaits","")))</f>
      </c>
      <c r="M39" s="47">
        <f t="shared" si="1"/>
      </c>
      <c r="N39" s="47">
        <f t="shared" si="2"/>
      </c>
      <c r="O39" s="46">
        <f t="shared" si="0"/>
      </c>
    </row>
    <row r="40" spans="1:15" ht="102" x14ac:dyDescent="0.25">
      <c r="A40"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sūkņi'!$K$6:$K$26,"Augsts"),COUNTIF(Tīkls!$K$6:$K$22,"Augsts"),COUNTIF($K$6:$K40,"Augsts"))))</f>
      </c>
      <c r="B40"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augsts"),COUNTIF($K$6:$K40,"Ļoti augsts"))))</f>
      </c>
      <c r="C40" s="81">
        <f>IF($F40="Nē","A1Nē","")</f>
      </c>
      <c r="D40" s="48" t="s">
        <v>588</v>
      </c>
      <c r="E40" s="70" t="s">
        <v>393</v>
      </c>
      <c r="F40" s="44" t="inlineStr">
        <is>
          <t>Jā</t>
        </is>
      </c>
      <c r="G40" s="44"/>
      <c r="H40" s="44"/>
      <c r="I40" s="46"/>
      <c r="J40" s="46"/>
      <c r="K40" s="47">
        <f t="shared" ref="K40:K45" si="7">IF(AND($N40=5,$M40=1),"Vidējs",IF(AND($N40=4,$M40=1),"Vidējs",IF(AND($N40=4,$M40=2),"Vidējs",IF(AND($N40=3,$M40=2),"Vidējs",IF(AND($N40=2,$M40=3),"Vidējs",IF(AND($N40=1,$M40=3),"Vidējs",IF(AND($N40=1,$M40=4),"Vidējs",IF(AND($N40=5,$M40=2),"Augsts",IF(AND($N40=4,$M40=3),"Augsts",IF(AND($N40=3,$M40=3),"Augsts",IF(AND($N40=3,$M40=4),"Augsts",IF(AND($N40=2,$M40=4),"Augsts",IF(AND($N40=1,$M40=5),"Augsts",IF(AND($N40=5,$M40=3),"Ļoti augsts",IF(AND($N40=5,$M40=4),"Ļoti augsts",IF(AND($N40=5,$M40=5),"Ļoti augsts",IF(AND($N40=4,$M40=4),"Ļoti augsts",IF(AND($N40=4,$M40=5),"Ļoti augsts",IF(AND($N40=3,$M40=5),"Ļoti augsts",IF(AND($N40=2,$M40=5),"Ļoti augsts",IF(AND($N40=3,$M40=1),"Zems",IF(AND($N40=2,$M40=1),"Zems",IF(AND($N40=2,$M40=2),"Zems",IF(AND($N40=1,$M40=1),"Zems",IF(AND($N40=1,$M40=2),"Zems",IF(F40="Nav zināms/jāapstiprina vēlāk","Ļoti augsts",IF(F40="Nē","Ļoti augsts","")))))))))))))))))))))))))))</f>
      </c>
      <c r="L40" s="46">
        <f>IF($F40&lt;&gt;"Nē","",IF(OR($G40="",$H40=""),"Norādīt notikuma iestāšanās iespējamību un seku smagumu",IF(AND($M40&gt;=2,OR($I40="",$J40="")),"Jānorāda notikuma ilgums un ietekmēto ūdens lietotāju skaits","")))</f>
      </c>
      <c r="M40" s="47">
        <f t="shared" si="1"/>
      </c>
      <c r="N40" s="47">
        <f t="shared" si="2"/>
      </c>
      <c r="O40" s="46">
        <f t="shared" si="0"/>
      </c>
    </row>
    <row r="41" spans="1:15" ht="76.5" x14ac:dyDescent="0.25">
      <c r="A41"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sūkņi'!$K$6:$K$26,"Augsts"),COUNTIF(Tīkls!$K$6:$K$22,"Augsts"),COUNTIF($K$6:$K41,"Augsts"))))</f>
      </c>
      <c r="B41"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augsts"),COUNTIF($K$6:$K41,"Ļoti augsts"))))</f>
      </c>
      <c r="C41" s="81">
        <f>IF($F41="Nē","A1Nē","")</f>
      </c>
      <c r="D41" s="48" t="s">
        <v>589</v>
      </c>
      <c r="E41" s="70" t="s">
        <v>394</v>
      </c>
      <c r="F41" s="44" t="inlineStr">
        <is>
          <t>Nav zināms/jāapstiprina vēlāk</t>
        </is>
      </c>
      <c r="G41" s="44"/>
      <c r="H41" s="44"/>
      <c r="I41" s="46"/>
      <c r="J41" s="46"/>
      <c r="K41" s="47">
        <f t="shared" si="7"/>
      </c>
      <c r="L41" s="46">
        <f>IF($F41&lt;&gt;"Nē","",IF(OR($G41="",$H41=""),"Norādīt notikuma iestāšanās iespējamību un seku smagumu",IF(AND($M41&gt;=2,OR($I41="",$J41="")),"Jānorāda notikuma ilgums un ietekmēto ūdens lietotāju skaits","")))</f>
      </c>
      <c r="M41" s="47">
        <f t="shared" si="1"/>
      </c>
      <c r="N41" s="47">
        <f t="shared" si="2"/>
      </c>
      <c r="O41" s="46">
        <f t="shared" si="0"/>
      </c>
    </row>
    <row r="42" spans="1:15" ht="76.5" x14ac:dyDescent="0.25">
      <c r="A42"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sūkņi'!$K$6:$K$26,"Augsts"),COUNTIF(Tīkls!$K$6:$K$22,"Augsts"),COUNTIF($K$6:$K42,"Augsts"))))</f>
      </c>
      <c r="B42"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augsts"),COUNTIF($K$6:$K42,"Ļoti augsts"))))</f>
      </c>
      <c r="C42" s="81">
        <f>IF($F42="Nē","A1Nē","")</f>
      </c>
      <c r="D42" s="48" t="s">
        <v>590</v>
      </c>
      <c r="E42" s="70" t="s">
        <v>395</v>
      </c>
      <c r="F42" s="44" t="inlineStr">
        <is>
          <t>Jā</t>
        </is>
      </c>
      <c r="G42" s="44"/>
      <c r="H42" s="44"/>
      <c r="I42" s="46"/>
      <c r="J42" s="46"/>
      <c r="K42" s="47">
        <f t="shared" si="7"/>
      </c>
      <c r="L42" s="46">
        <f>IF($F42&lt;&gt;"Nē","",IF(OR($G42="",$H42=""),"Norādīt notikuma iestāšanās iespējamību un seku smagumu",IF(AND($M42&gt;=2,OR($I42="",$J42="")),"Jānorāda notikuma ilgums un ietekmēto ūdens lietotāju skaits","")))</f>
      </c>
      <c r="M42" s="47">
        <f t="shared" si="1"/>
      </c>
      <c r="N42" s="47">
        <f t="shared" si="2"/>
      </c>
      <c r="O42" s="46">
        <f t="shared" si="0"/>
      </c>
    </row>
    <row r="43" spans="1:15" ht="25.5" x14ac:dyDescent="0.25">
      <c r="A43"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sūkņi'!$K$6:$K$26,"Augsts"),COUNTIF(Tīkls!$K$6:$K$22,"Augsts"),COUNTIF($K$6:$K43,"Augsts"))))</f>
      </c>
      <c r="B43"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augsts"),COUNTIF($K$6:$K43,"Ļoti augsts"))))</f>
      </c>
      <c r="C43" s="81">
        <f>IF($F43="Nē","A1Nē","")</f>
      </c>
      <c r="D43" s="48" t="s">
        <v>591</v>
      </c>
      <c r="E43" s="70" t="s">
        <v>396</v>
      </c>
      <c r="F43" s="44" t="inlineStr">
        <is>
          <t>Nē</t>
        </is>
      </c>
      <c r="G43" s="44" t="inlineStr">
        <is>
          <t>Vidējs</t>
        </is>
      </c>
      <c r="H43" s="44" t="inlineStr">
        <is>
          <t>Nav būtiskas ietekmes</t>
        </is>
      </c>
      <c r="I43" s="46" t="inlineStr">
        <is>
          <t>0-6 stundas</t>
        </is>
      </c>
      <c r="J43" s="46" t="inlineStr">
        <is>
          <t>10-100</t>
        </is>
      </c>
      <c r="K43" s="47">
        <f t="shared" si="7"/>
      </c>
      <c r="L43" s="46">
        <f>IF($F43&lt;&gt;"Nē","",IF(OR($G43="",$H43=""),"Norādīt notikuma iestāšanās iespējamību un seku smagumu",IF(AND($M43&gt;=2,OR($I43="",$J43="")),"Jānorāda notikuma ilgums un ietekmēto ūdens lietotāju skaits","")))</f>
      </c>
      <c r="M43" s="47">
        <f t="shared" si="1"/>
      </c>
      <c r="N43" s="47">
        <f t="shared" si="2"/>
      </c>
      <c r="O43" s="46">
        <f t="shared" si="0"/>
      </c>
    </row>
    <row r="44" spans="1:15" ht="38.25" x14ac:dyDescent="0.25">
      <c r="A44"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sūkņi'!$K$6:$K$26,"Augsts"),COUNTIF(Tīkls!$K$6:$K$22,"Augsts"),COUNTIF($K$6:$K44,"Augsts"))))</f>
      </c>
      <c r="B44"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augsts"),COUNTIF($K$6:$K44,"Ļoti augsts"))))</f>
      </c>
      <c r="C44" s="81">
        <f>IF($F44="Nē","A1Nē","")</f>
      </c>
      <c r="D44" s="48" t="s">
        <v>592</v>
      </c>
      <c r="E44" s="70" t="s">
        <v>397</v>
      </c>
      <c r="F44" s="44" t="inlineStr">
        <is>
          <t>Nē</t>
        </is>
      </c>
      <c r="G44" s="44" t="inlineStr">
        <is>
          <t>Mazticams</t>
        </is>
      </c>
      <c r="H44" s="44" t="inlineStr">
        <is>
          <t>Nav būtiskas ietekmes</t>
        </is>
      </c>
      <c r="I44" s="46" t="inlineStr">
        <is>
          <t>6-24 stundas</t>
        </is>
      </c>
      <c r="J44" s="46" t="inlineStr">
        <is>
          <t>&gt; 100 000</t>
        </is>
      </c>
      <c r="K44" s="47">
        <f t="shared" si="7"/>
      </c>
      <c r="L44" s="46">
        <f>IF($F44&lt;&gt;"Nē","",IF(OR($G44="",$H44=""),"Norādīt notikuma iestāšanās iespējamību un seku smagumu",IF(AND($M44&gt;=2,OR($I44="",$J44="")),"Jānorāda notikuma ilgums un ietekmēto ūdens lietotāju skaits","")))</f>
      </c>
      <c r="M44" s="47">
        <f t="shared" si="1"/>
      </c>
      <c r="N44" s="47">
        <f t="shared" si="2"/>
      </c>
      <c r="O44" s="46">
        <f t="shared" si="0"/>
      </c>
    </row>
    <row r="45" spans="1:15" ht="38.25" x14ac:dyDescent="0.25">
      <c r="A45" s="81">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sūkņi'!$K$6:$K$26,"Augsts"),COUNTIF(Tīkls!$K$6:$K$22,"Augsts"),COUNTIF($K$6:$K45,"Augsts"))))</f>
      </c>
      <c r="B45" s="81">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augsts"),COUNTIF($K$6:$K45,"Ļoti augsts"))))</f>
      </c>
      <c r="C45" s="81">
        <f>IF($F45="Nē","A1Nē","")</f>
      </c>
      <c r="D45" s="86" t="s">
        <v>593</v>
      </c>
      <c r="E45" s="70" t="s">
        <v>398</v>
      </c>
      <c r="F45" s="44" t="inlineStr">
        <is>
          <t>Jā</t>
        </is>
      </c>
      <c r="G45" s="44"/>
      <c r="H45" s="44"/>
      <c r="I45" s="46"/>
      <c r="J45" s="46"/>
      <c r="K45" s="47">
        <f t="shared" si="7"/>
      </c>
      <c r="L45" s="46">
        <f>IF($F45&lt;&gt;"Nē","",IF(OR($G45="",$H45=""),"Norādīt notikuma iestāšanās iespējamību un seku smagumu",IF(AND($M45&gt;=2,OR($I45="",$J45="")),"Jānorāda notikuma ilgums un ietekmēto ūdens lietotāju skaits","")))</f>
      </c>
      <c r="M45" s="47">
        <f t="shared" si="1"/>
      </c>
      <c r="N45" s="47">
        <f t="shared" si="2"/>
      </c>
      <c r="O45" s="46">
        <f t="shared" si="0"/>
      </c>
    </row>
  </sheetData>
  <autoFilter ref="A4:O4" xr:uid="{00000000-0009-0000-0000-00000A000000}"/>
  <dataConsolidate/>
  <conditionalFormatting sqref="K6:K45">
    <cfRule type="cellIs" dxfId="22" priority="2" operator="equal">
      <formula>"Zems"</formula>
    </cfRule>
    <cfRule type="cellIs" dxfId="21" priority="3" operator="equal">
      <formula>"Ļoti augsts"</formula>
    </cfRule>
    <cfRule type="cellIs" dxfId="20" priority="4" operator="equal">
      <formula>"Augsts"</formula>
    </cfRule>
    <cfRule type="cellIs" dxfId="19" priority="5" operator="equal">
      <formula>"Vidējs"</formula>
    </cfRule>
  </conditionalFormatting>
  <conditionalFormatting sqref="L6:L45">
    <cfRule type="expression" dxfId="18" priority="176">
      <formula>$L6&lt;&gt;""</formula>
    </cfRule>
  </conditionalFormatting>
  <dataValidations count="69">
    <dataValidation type="list" allowBlank="1" showInputMessage="1" showErrorMessage="1" sqref="H16:H17 H37 H33:H35 H27" xr:uid="{262D3CEE-5458-45ED-B5A3-2C8D32C90D63}">
      <formula1>INDIRECT($G16)</formula1>
    </dataValidation>
    <dataValidation type="list" allowBlank="1" showInputMessage="1" showErrorMessage="1" sqref="G33:G35" xr:uid="{1DFC46E1-BA20-4217-AE91-81C56863E499}">
      <formula1>INDIRECT($F33)</formula1>
    </dataValidation>
    <dataValidation type="list" allowBlank="1" showInputMessage="1" showErrorMessage="1" sqref="F6:F26 F28:F45" xr:uid="{DEFD831F-C16C-49FD-8501-EC028AC3BCD7}">
      <formula1>Atbilde</formula1>
    </dataValidation>
    <dataValidation type="list" allowBlank="1" showInputMessage="1" showErrorMessage="1" sqref="G16:G17 G37" xr:uid="{7AC11B5B-9A21-423B-BEAC-8DEDD27EFA90}">
      <formula1>INDIRECT($C16)</formula1>
    </dataValidation>
    <dataValidation type="list" allowBlank="1" showInputMessage="1" showErrorMessage="1" sqref="G27" xr:uid="{F4B9F11E-CAAE-464A-8518-36F86760C1D0}">
      <formula1>Jā</formula1>
    </dataValidation>
    <dataValidation type="list" allowBlank="1" showInputMessage="1" showErrorMessage="1" sqref="G6">
      <formula1>INDIRECT($C6)</formula1>
    </dataValidation>
    <dataValidation type="list" allowBlank="1" showInputMessage="1" showErrorMessage="1" sqref="H6">
      <formula1>INDIRECT($G6)</formula1>
    </dataValidation>
    <dataValidation type="list" allowBlank="1" showInputMessage="1" showErrorMessage="1" sqref="G7">
      <formula1>INDIRECT($F7)</formula1>
    </dataValidation>
    <dataValidation type="list" allowBlank="1" showInputMessage="1" showErrorMessage="1" sqref="H7">
      <formula1>INDIRECT($G7)</formula1>
    </dataValidation>
    <dataValidation type="list" allowBlank="1" showInputMessage="1" showErrorMessage="1" sqref="G8">
      <formula1>INDIRECT($C8)</formula1>
    </dataValidation>
    <dataValidation type="list" allowBlank="1" showInputMessage="1" showErrorMessage="1" sqref="H8">
      <formula1>INDIRECT($G8)</formula1>
    </dataValidation>
    <dataValidation type="list" allowBlank="1" showInputMessage="1" showErrorMessage="1" sqref="G9">
      <formula1>INDIRECT($C9)</formula1>
    </dataValidation>
    <dataValidation type="list" allowBlank="1" showInputMessage="1" showErrorMessage="1" sqref="H9">
      <formula1>INDIRECT($G9)</formula1>
    </dataValidation>
    <dataValidation type="list" allowBlank="1" showInputMessage="1" showErrorMessage="1" sqref="G10">
      <formula1>INDIRECT($C10)</formula1>
    </dataValidation>
    <dataValidation type="list" allowBlank="1" showInputMessage="1" showErrorMessage="1" sqref="H10">
      <formula1>INDIRECT($G10)</formula1>
    </dataValidation>
    <dataValidation type="list" allowBlank="1" showInputMessage="1" showErrorMessage="1" sqref="G11">
      <formula1>INDIRECT($C11)</formula1>
    </dataValidation>
    <dataValidation type="list" allowBlank="1" showInputMessage="1" showErrorMessage="1" sqref="H11">
      <formula1>INDIRECT($G11)</formula1>
    </dataValidation>
    <dataValidation type="list" allowBlank="1" showInputMessage="1" showErrorMessage="1" sqref="G12">
      <formula1>INDIRECT($C12)</formula1>
    </dataValidation>
    <dataValidation type="list" allowBlank="1" showInputMessage="1" showErrorMessage="1" sqref="H12">
      <formula1>INDIRECT($G12)</formula1>
    </dataValidation>
    <dataValidation type="list" allowBlank="1" showInputMessage="1" showErrorMessage="1" sqref="G13">
      <formula1>INDIRECT($C13)</formula1>
    </dataValidation>
    <dataValidation type="list" allowBlank="1" showInputMessage="1" showErrorMessage="1" sqref="H13">
      <formula1>INDIRECT($G13)</formula1>
    </dataValidation>
    <dataValidation type="list" allowBlank="1" showInputMessage="1" showErrorMessage="1" sqref="G14">
      <formula1>INDIRECT($C14)</formula1>
    </dataValidation>
    <dataValidation type="list" allowBlank="1" showInputMessage="1" showErrorMessage="1" sqref="H14">
      <formula1>INDIRECT($G14)</formula1>
    </dataValidation>
    <dataValidation type="list" allowBlank="1" showInputMessage="1" showErrorMessage="1" sqref="G15">
      <formula1>INDIRECT($C15)</formula1>
    </dataValidation>
    <dataValidation type="list" allowBlank="1" showInputMessage="1" showErrorMessage="1" sqref="H15">
      <formula1>INDIRECT($G15)</formula1>
    </dataValidation>
    <dataValidation type="list" allowBlank="1" showInputMessage="1" showErrorMessage="1" sqref="G18">
      <formula1>INDIRECT($C18)</formula1>
    </dataValidation>
    <dataValidation type="list" allowBlank="1" showInputMessage="1" showErrorMessage="1" sqref="H18">
      <formula1>INDIRECT($G18)</formula1>
    </dataValidation>
    <dataValidation type="list" allowBlank="1" showInputMessage="1" showErrorMessage="1" sqref="G19">
      <formula1>INDIRECT($C19)</formula1>
    </dataValidation>
    <dataValidation type="list" allowBlank="1" showInputMessage="1" showErrorMessage="1" sqref="H19">
      <formula1>INDIRECT($G19)</formula1>
    </dataValidation>
    <dataValidation type="list" allowBlank="1" showInputMessage="1" showErrorMessage="1" sqref="G20">
      <formula1>INDIRECT($C20)</formula1>
    </dataValidation>
    <dataValidation type="list" allowBlank="1" showInputMessage="1" showErrorMessage="1" sqref="H20">
      <formula1>INDIRECT($G20)</formula1>
    </dataValidation>
    <dataValidation type="list" allowBlank="1" showInputMessage="1" showErrorMessage="1" sqref="G21">
      <formula1>INDIRECT($C21)</formula1>
    </dataValidation>
    <dataValidation type="list" allowBlank="1" showInputMessage="1" showErrorMessage="1" sqref="H21">
      <formula1>INDIRECT($G21)</formula1>
    </dataValidation>
    <dataValidation type="list" allowBlank="1" showInputMessage="1" showErrorMessage="1" sqref="G22">
      <formula1>INDIRECT($C22)</formula1>
    </dataValidation>
    <dataValidation type="list" allowBlank="1" showInputMessage="1" showErrorMessage="1" sqref="H22">
      <formula1>INDIRECT($G22)</formula1>
    </dataValidation>
    <dataValidation type="list" allowBlank="1" showInputMessage="1" showErrorMessage="1" sqref="G23">
      <formula1>INDIRECT($C23)</formula1>
    </dataValidation>
    <dataValidation type="list" allowBlank="1" showInputMessage="1" showErrorMessage="1" sqref="H23">
      <formula1>INDIRECT($G23)</formula1>
    </dataValidation>
    <dataValidation type="list" allowBlank="1" showInputMessage="1" showErrorMessage="1" sqref="G24">
      <formula1>INDIRECT($C24)</formula1>
    </dataValidation>
    <dataValidation type="list" allowBlank="1" showInputMessage="1" showErrorMessage="1" sqref="H24">
      <formula1>INDIRECT($G24)</formula1>
    </dataValidation>
    <dataValidation type="list" allowBlank="1" showInputMessage="1" showErrorMessage="1" sqref="G26">
      <formula1>INDIRECT($C26)</formula1>
    </dataValidation>
    <dataValidation type="list" allowBlank="1" showInputMessage="1" showErrorMessage="1" sqref="H26">
      <formula1>INDIRECT($G26)</formula1>
    </dataValidation>
    <dataValidation type="list" allowBlank="1" showInputMessage="1" showErrorMessage="1" sqref="G28">
      <formula1>INDIRECT($C28)</formula1>
    </dataValidation>
    <dataValidation type="list" allowBlank="1" showInputMessage="1" showErrorMessage="1" sqref="H28">
      <formula1>INDIRECT($G28)</formula1>
    </dataValidation>
    <dataValidation type="list" allowBlank="1" showInputMessage="1" showErrorMessage="1" sqref="G29">
      <formula1>INDIRECT($C29)</formula1>
    </dataValidation>
    <dataValidation type="list" allowBlank="1" showInputMessage="1" showErrorMessage="1" sqref="H29">
      <formula1>INDIRECT($G29)</formula1>
    </dataValidation>
    <dataValidation type="list" allowBlank="1" showInputMessage="1" showErrorMessage="1" sqref="G30">
      <formula1>INDIRECT($C30)</formula1>
    </dataValidation>
    <dataValidation type="list" allowBlank="1" showInputMessage="1" showErrorMessage="1" sqref="H30">
      <formula1>INDIRECT($G30)</formula1>
    </dataValidation>
    <dataValidation type="list" allowBlank="1" showInputMessage="1" showErrorMessage="1" sqref="G31">
      <formula1>INDIRECT($C31)</formula1>
    </dataValidation>
    <dataValidation type="list" allowBlank="1" showInputMessage="1" showErrorMessage="1" sqref="H31">
      <formula1>INDIRECT($G31)</formula1>
    </dataValidation>
    <dataValidation type="list" allowBlank="1" showInputMessage="1" showErrorMessage="1" sqref="G32">
      <formula1>INDIRECT($C32)</formula1>
    </dataValidation>
    <dataValidation type="list" allowBlank="1" showInputMessage="1" showErrorMessage="1" sqref="H32">
      <formula1>INDIRECT($G32)</formula1>
    </dataValidation>
    <dataValidation type="list" allowBlank="1" showInputMessage="1" showErrorMessage="1" sqref="G36">
      <formula1>INDIRECT($C36)</formula1>
    </dataValidation>
    <dataValidation type="list" allowBlank="1" showInputMessage="1" showErrorMessage="1" sqref="H36">
      <formula1>INDIRECT($G36)</formula1>
    </dataValidation>
    <dataValidation type="list" allowBlank="1" showInputMessage="1" showErrorMessage="1" sqref="G38">
      <formula1>INDIRECT($C38)</formula1>
    </dataValidation>
    <dataValidation type="list" allowBlank="1" showInputMessage="1" showErrorMessage="1" sqref="H38">
      <formula1>INDIRECT($G38)</formula1>
    </dataValidation>
    <dataValidation type="list" allowBlank="1" showInputMessage="1" showErrorMessage="1" sqref="G39">
      <formula1>INDIRECT($F39)</formula1>
    </dataValidation>
    <dataValidation type="list" allowBlank="1" showInputMessage="1" showErrorMessage="1" sqref="H39">
      <formula1>INDIRECT($G39)</formula1>
    </dataValidation>
    <dataValidation type="list" allowBlank="1" showInputMessage="1" showErrorMessage="1" sqref="G40">
      <formula1>INDIRECT($C40)</formula1>
    </dataValidation>
    <dataValidation type="list" allowBlank="1" showInputMessage="1" showErrorMessage="1" sqref="H40">
      <formula1>INDIRECT($G40)</formula1>
    </dataValidation>
    <dataValidation type="list" allowBlank="1" showInputMessage="1" showErrorMessage="1" sqref="G41">
      <formula1>INDIRECT($C41)</formula1>
    </dataValidation>
    <dataValidation type="list" allowBlank="1" showInputMessage="1" showErrorMessage="1" sqref="H41">
      <formula1>INDIRECT($G41)</formula1>
    </dataValidation>
    <dataValidation type="list" allowBlank="1" showInputMessage="1" showErrorMessage="1" sqref="G42">
      <formula1>INDIRECT($C42)</formula1>
    </dataValidation>
    <dataValidation type="list" allowBlank="1" showInputMessage="1" showErrorMessage="1" sqref="H42">
      <formula1>INDIRECT($G42)</formula1>
    </dataValidation>
    <dataValidation type="list" allowBlank="1" showInputMessage="1" showErrorMessage="1" sqref="G43">
      <formula1>INDIRECT($C43)</formula1>
    </dataValidation>
    <dataValidation type="list" allowBlank="1" showInputMessage="1" showErrorMessage="1" sqref="H43">
      <formula1>INDIRECT($G43)</formula1>
    </dataValidation>
    <dataValidation type="list" allowBlank="1" showInputMessage="1" showErrorMessage="1" sqref="G44">
      <formula1>INDIRECT($C44)</formula1>
    </dataValidation>
    <dataValidation type="list" allowBlank="1" showInputMessage="1" showErrorMessage="1" sqref="H44">
      <formula1>INDIRECT($G44)</formula1>
    </dataValidation>
    <dataValidation type="list" allowBlank="1" showInputMessage="1" showErrorMessage="1" sqref="G45">
      <formula1>INDIRECT($C45)</formula1>
    </dataValidation>
    <dataValidation type="list" allowBlank="1" showInputMessage="1" showErrorMessage="1" sqref="H45">
      <formula1>INDIRECT($G45)</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99391A3F-AEF0-44D0-9D03-E44EABFE4A49}">
            <xm:f>NOT(ISERROR(SEARCH("Jānorāda",G6)))</xm:f>
            <xm:f>"Jānorāda"</xm:f>
            <x14:dxf>
              <fill>
                <patternFill>
                  <bgColor rgb="FFFFFF00"/>
                </patternFill>
              </fill>
            </x14:dxf>
          </x14:cfRule>
          <xm:sqref>G6:J45</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5000000}">
          <x14:formula1>
            <xm:f>ADM!$B$10:$B$15</xm:f>
          </x14:formula1>
          <xm:sqref>J16:J17 J37 J33:J35 J27</xm:sqref>
        </x14:dataValidation>
        <x14:dataValidation type="list" allowBlank="1" showInputMessage="1" showErrorMessage="1" xr:uid="{00000000-0002-0000-0A00-000006000000}">
          <x14:formula1>
            <xm:f>ADM!$A$10:$A$15</xm:f>
          </x14:formula1>
          <xm:sqref>I16:I17 I37 I33:I35 I27</xm:sqref>
        </x14:dataValidation>
        <x14:dataValidation type="list" allowBlank="1" showInputMessage="1" showErrorMessage="1">
          <x14:formula1>
            <xm:f>ADM!$A$10:$A$15</xm:f>
          </x14:formula1>
          <xm:sqref>I6 I7 I8 I9 I10 I11 I12 I13 I14 I15 I18 I19 I20 I21 I22 I23 I24 I26 I28 I29 I30 I31 I32 I36 I38 I39 I40 I41 I42 I43 I44 I45</xm:sqref>
        </x14:dataValidation>
        <x14:dataValidation type="list" allowBlank="1" showInputMessage="1" showErrorMessage="1">
          <x14:formula1>
            <xm:f>ADM!$B$10:$B$15</xm:f>
          </x14:formula1>
          <xm:sqref>J6 J7 J8 J9 J10 J11 J12 J13 J14 J15 J18 J19 J20 J21 J22 J23 J24 J26 J28 J29 J30 J31 J32 J36 J38 J39 J40 J41 J42 J43 J44 J45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79998168889431442"/>
    <pageSetUpPr fitToPage="1"/>
  </sheetPr>
  <dimension ref="A1:O20"/>
  <sheetViews>
    <sheetView topLeftCell="D1" workbookViewId="0">
      <selection activeCell="H10" sqref="H10"/>
    </sheetView>
  </sheetViews>
  <sheetFormatPr defaultColWidth="8.85546875" defaultRowHeight="12.75" x14ac:dyDescent="0.25"/>
  <cols>
    <col min="1" max="1" width="9.85546875" style="40" hidden="1" customWidth="1"/>
    <col min="2" max="2" width="13.28515625" style="40" hidden="1" customWidth="1"/>
    <col min="3" max="3" width="7.28515625" style="40" hidden="1" customWidth="1"/>
    <col min="4" max="4" width="14.140625" style="40" customWidth="1"/>
    <col min="5" max="5" width="36.28515625" style="40" customWidth="1"/>
    <col min="6" max="6" width="21.42578125" style="42" customWidth="1"/>
    <col min="7" max="7" width="14" style="43" customWidth="1"/>
    <col min="8" max="8" width="31.5703125" style="42" customWidth="1"/>
    <col min="9" max="9" width="11.140625" style="43" customWidth="1"/>
    <col min="10" max="10" width="11.42578125" style="43" customWidth="1"/>
    <col min="11" max="11" width="10.42578125" style="43" customWidth="1"/>
    <col min="12" max="12" width="22.85546875" style="43" customWidth="1"/>
    <col min="13" max="14" width="11.140625" style="43" hidden="1" customWidth="1"/>
    <col min="15" max="15" width="17.42578125" style="43" hidden="1" customWidth="1"/>
    <col min="16" max="16384" width="8.85546875" style="40"/>
  </cols>
  <sheetData>
    <row r="1" spans="1:15" ht="15" customHeight="1" x14ac:dyDescent="0.25"/>
    <row r="2" spans="1:15" ht="15" customHeight="1" x14ac:dyDescent="0.25"/>
    <row r="4" spans="1:15" ht="87.75" customHeight="1" x14ac:dyDescent="0.25">
      <c r="A4" s="49" t="s">
        <v>118</v>
      </c>
      <c r="B4" s="49" t="s">
        <v>117</v>
      </c>
      <c r="C4" s="61" t="s">
        <v>339</v>
      </c>
      <c r="D4" s="49" t="s">
        <v>39</v>
      </c>
      <c r="E4" s="49" t="s">
        <v>40</v>
      </c>
      <c r="F4" s="46" t="s">
        <v>107</v>
      </c>
      <c r="G4" s="46" t="s">
        <v>38</v>
      </c>
      <c r="H4" s="46" t="s">
        <v>26</v>
      </c>
      <c r="I4" s="46" t="s">
        <v>354</v>
      </c>
      <c r="J4" s="46" t="s">
        <v>355</v>
      </c>
      <c r="K4" s="46" t="s">
        <v>115</v>
      </c>
      <c r="L4" s="46" t="s">
        <v>1046</v>
      </c>
      <c r="M4" s="46" t="s">
        <v>111</v>
      </c>
      <c r="N4" s="46" t="s">
        <v>110</v>
      </c>
      <c r="O4" s="46" t="s">
        <v>112</v>
      </c>
    </row>
    <row r="5" spans="1:15" x14ac:dyDescent="0.2">
      <c r="A5" s="49"/>
      <c r="B5" s="49"/>
      <c r="C5" s="49"/>
      <c r="D5" s="64" t="s">
        <v>594</v>
      </c>
      <c r="E5" s="65"/>
      <c r="F5" s="44"/>
      <c r="G5" s="45"/>
      <c r="H5" s="44"/>
      <c r="I5" s="45"/>
      <c r="J5" s="45"/>
      <c r="K5" s="47"/>
      <c r="L5" s="47"/>
      <c r="M5" s="47"/>
      <c r="N5" s="47"/>
      <c r="O5" s="47"/>
    </row>
    <row r="6" spans="1:15" ht="25.5" x14ac:dyDescent="0.25">
      <c r="A6"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vadība'!$K$6:$K$45,"Augsts"),COUNTIF($K$6:$K6,"Augsts"))))</f>
      </c>
      <c r="B6"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augsts"),COUNTIF($K$6:$K6,"Ļoti augsts"))))</f>
      </c>
      <c r="C6" s="49"/>
      <c r="D6" s="49" t="s">
        <v>595</v>
      </c>
      <c r="E6" s="66" t="s">
        <v>429</v>
      </c>
      <c r="F6" s="44" t="inlineStr">
        <is>
          <t>Jā</t>
        </is>
      </c>
      <c r="G6" s="44"/>
      <c r="H6" s="44"/>
      <c r="I6" s="44"/>
      <c r="J6" s="44"/>
      <c r="K6" s="47">
        <f t="shared" ref="K6:K19" si="0">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c>
      <c r="L6" s="46">
        <f t="shared" ref="L6:L19" si="1">IF($F6&lt;&gt;"Jā","",IF(OR($G6="",$H6=""),"Norādīt notikuma iestāšanās iespējamību un seku smagumu",IF(AND($M6&gt;=2,OR($I6="",$J6="")),"Jānorāda notikuma ilgums un ietekmēto ūdens lietotāju skaits","")))</f>
      </c>
      <c r="M6" s="47">
        <f t="shared" ref="M6:M20" si="2">IF($H6="Nav būtiskas ietekmes",1,IF($H6="Neliela ietekme uz regulējošām prasībām",2,IF($H6="Liela ietekme uz organoleptiskajām īpašībām",3,IF($H6="Liela ietekme uz regulējošām prasībām",4,IF($H6="Katastrofāla ietekme uz sabiedrības veselību",5,0)))))</f>
      </c>
      <c r="N6" s="47">
        <f t="shared" ref="N6:N20" si="3">IF($G6="Reti",1,IF($G6="Mazticams",2,IF($G6="Vidējs",3,IF($G6="Iespējams",4,IF($G6="Gandrīz_noteikti",5,0)))))</f>
      </c>
      <c r="O6" s="46">
        <f t="shared" ref="O6:O20" si="4">IF(AND($N6&gt;0,$M6&gt;0),$N6*$M6,"")</f>
      </c>
    </row>
    <row r="7" spans="1:15" ht="25.5" x14ac:dyDescent="0.25">
      <c r="A7"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vadība'!$K$6:$K$45,"Augsts"),COUNTIF($K$6:$K7,"Augsts"))))</f>
      </c>
      <c r="B7"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augsts"),COUNTIF($K$6:$K7,"Ļoti augsts"))))</f>
      </c>
      <c r="C7" s="49"/>
      <c r="D7" s="49" t="s">
        <v>596</v>
      </c>
      <c r="E7" s="66" t="s">
        <v>430</v>
      </c>
      <c r="F7" s="44" t="inlineStr">
        <is>
          <t>Jā</t>
        </is>
      </c>
      <c r="G7" s="44"/>
      <c r="H7" s="44"/>
      <c r="I7" s="44"/>
      <c r="J7" s="44"/>
      <c r="K7" s="47">
        <f t="shared" si="0"/>
      </c>
      <c r="L7" s="46">
        <f t="shared" si="1"/>
      </c>
      <c r="M7" s="47">
        <f t="shared" si="2"/>
      </c>
      <c r="N7" s="47">
        <f t="shared" si="3"/>
      </c>
      <c r="O7" s="46">
        <f t="shared" si="4"/>
      </c>
    </row>
    <row r="8" spans="1:15" ht="25.5" x14ac:dyDescent="0.25">
      <c r="A8"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vadība'!$K$6:$K$45,"Augsts"),COUNTIF($K$6:$K8,"Augsts"))))</f>
      </c>
      <c r="B8"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augsts"),COUNTIF($K$6:$K8,"Ļoti augsts"))))</f>
      </c>
      <c r="C8" s="49"/>
      <c r="D8" s="49" t="s">
        <v>597</v>
      </c>
      <c r="E8" s="66" t="s">
        <v>431</v>
      </c>
      <c r="F8" s="44" t="inlineStr">
        <is>
          <t>Jā</t>
        </is>
      </c>
      <c r="G8" s="44"/>
      <c r="H8" s="44"/>
      <c r="I8" s="44"/>
      <c r="J8" s="44"/>
      <c r="K8" s="47">
        <f t="shared" si="0"/>
      </c>
      <c r="L8" s="46">
        <f t="shared" si="1"/>
      </c>
      <c r="M8" s="47">
        <f t="shared" si="2"/>
      </c>
      <c r="N8" s="47">
        <f t="shared" si="3"/>
      </c>
      <c r="O8" s="46">
        <f t="shared" si="4"/>
      </c>
    </row>
    <row r="9" spans="1:15" ht="25.5" x14ac:dyDescent="0.25">
      <c r="A9"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vadība'!$K$6:$K$45,"Augsts"),COUNTIF($K$6:$K9,"Augsts"))))</f>
      </c>
      <c r="B9"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augsts"),COUNTIF($K$6:$K9,"Ļoti augsts"))))</f>
      </c>
      <c r="C9" s="49"/>
      <c r="D9" s="49" t="s">
        <v>598</v>
      </c>
      <c r="E9" s="66" t="s">
        <v>432</v>
      </c>
      <c r="F9" s="44" t="inlineStr">
        <is>
          <t>Jā</t>
        </is>
      </c>
      <c r="G9" s="44"/>
      <c r="H9" s="44"/>
      <c r="I9" s="44"/>
      <c r="J9" s="44"/>
      <c r="K9" s="47">
        <f t="shared" si="0"/>
      </c>
      <c r="L9" s="46">
        <f t="shared" si="1"/>
      </c>
      <c r="M9" s="47">
        <f t="shared" si="2"/>
      </c>
      <c r="N9" s="47">
        <f t="shared" si="3"/>
      </c>
      <c r="O9" s="46">
        <f t="shared" si="4"/>
      </c>
    </row>
    <row r="10" spans="1:15" ht="38.25" x14ac:dyDescent="0.25">
      <c r="A10"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vadība'!$K$6:$K$45,"Augsts"),COUNTIF($K$6:$K10,"Augsts"))))</f>
      </c>
      <c r="B10"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augsts"),COUNTIF($K$6:$K10,"Ļoti augsts"))))</f>
      </c>
      <c r="C10" s="49">
        <f>IF($F10="Nē","A1Nē","")</f>
      </c>
      <c r="D10" s="49" t="s">
        <v>599</v>
      </c>
      <c r="E10" s="66" t="s">
        <v>433</v>
      </c>
      <c r="F10" s="44" t="inlineStr">
        <is>
          <t>Jā</t>
        </is>
      </c>
      <c r="G10" s="44"/>
      <c r="H10" s="44"/>
      <c r="I10" s="44"/>
      <c r="J10" s="44"/>
      <c r="K10" s="47">
        <f>IF(AND($N10=5,$M10=1),"Vidējs",IF(AND($N10=4,$M10=1),"Vidējs",IF(AND($N10=4,$M10=2),"Vidējs",IF(AND($N10=3,$M10=2),"Vidējs",IF(AND($N10=2,$M10=3),"Vidējs",IF(AND($N10=1,$M10=3),"Vidējs",IF(AND($N10=1,$M10=4),"Vidējs",IF(AND($N10=5,$M10=2),"Augsts",IF(AND($N10=4,$M10=3),"Augsts",IF(AND($N10=3,$M10=3),"Augsts",IF(AND($N10=3,$M10=4),"Augsts",IF(AND($N10=2,$M10=4),"Augsts",IF(AND($N10=1,$M10=5),"Augsts",IF(AND($N10=5,$M10=3),"Ļoti augsts",IF(AND($N10=5,$M10=4),"Ļoti augsts",IF(AND($N10=5,$M10=5),"Ļoti augsts",IF(AND($N10=4,$M10=4),"Ļoti augsts",IF(AND($N10=4,$M10=5),"Ļoti augsts",IF(AND($N10=3,$M10=5),"Ļoti augsts",IF(AND($N10=2,$M10=5),"Ļoti augsts",IF(AND($N10=3,$M10=1),"Zems",IF(AND($N10=2,$M10=1),"Zems",IF(AND($N10=2,$M10=2),"Zems",IF(AND($N10=1,$M10=1),"Zems",IF(AND($N10=1,$M10=2),"Zems",IF(F10="Nav zināms/jāapstiprina vēlāk","Ļoti augsts",IF(F10="Nē","Ļoti augsts","")))))))))))))))))))))))))))</f>
      </c>
      <c r="L10" s="46">
        <f>IF($F10&lt;&gt;"Nē","",IF(OR($G10="",$H10=""),"Norādīt notikuma iestāšanās iespējamību un seku smagumu",IF(AND($M10&gt;=2,OR($I10="",$J10="")),"Jānorāda notikuma ilgums un ietekmēto ūdens lietotāju skaits","")))</f>
      </c>
      <c r="M10" s="47">
        <f t="shared" si="2"/>
      </c>
      <c r="N10" s="47">
        <f t="shared" si="3"/>
      </c>
      <c r="O10" s="46">
        <f t="shared" si="4"/>
      </c>
    </row>
    <row r="11" spans="1:15" ht="25.5" x14ac:dyDescent="0.25">
      <c r="A11"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vadība'!$K$6:$K$45,"Augsts"),COUNTIF($K$6:$K11,"Augsts"))))</f>
      </c>
      <c r="B11"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augsts"),COUNTIF($K$6:$K11,"Ļoti augsts"))))</f>
      </c>
      <c r="C11" s="49"/>
      <c r="D11" s="49" t="s">
        <v>600</v>
      </c>
      <c r="E11" s="66" t="s">
        <v>434</v>
      </c>
      <c r="F11" s="44" t="inlineStr">
        <is>
          <t>Nav zināms/jāapstiprina vēlāk</t>
        </is>
      </c>
      <c r="G11" s="44"/>
      <c r="H11" s="44"/>
      <c r="I11" s="44"/>
      <c r="J11" s="44"/>
      <c r="K11" s="47">
        <f>IF(AND($N11=5,$M11=1),"Vidējs",IF(AND($N11=4,$M11=1),"Vidējs",IF(AND($N11=4,$M11=2),"Vidējs",IF(AND($N11=3,$M11=2),"Vidējs",IF(AND($N11=2,$M11=3),"Vidējs",IF(AND($N11=1,$M11=3),"Vidējs",IF(AND($N11=1,$M11=4),"Vidējs",IF(AND($N11=5,$M11=2),"Augsts",IF(AND($N11=4,$M11=3),"Augsts",IF(AND($N11=3,$M11=3),"Augsts",IF(AND($N11=3,$M11=4),"Augsts",IF(AND($N11=2,$M11=4),"Augsts",IF(AND($N11=1,$M11=5),"Augsts",IF(AND($N11=5,$M11=3),"Ļoti augsts",IF(AND($N11=5,$M11=4),"Ļoti augsts",IF(AND($N11=5,$M11=5),"Ļoti augsts",IF(AND($N11=4,$M11=4),"Ļoti augsts",IF(AND($N11=4,$M11=5),"Ļoti augsts",IF(AND($N11=3,$M11=5),"Ļoti augsts",IF(AND($N11=2,$M11=5),"Ļoti augsts",IF(AND($N11=3,$M11=1),"Zems",IF(AND($N11=2,$M11=1),"Zems",IF(AND($N11=2,$M11=2),"Zems",IF(AND($N11=1,$M11=1),"Zems",IF(AND($N11=1,$M11=2),"Zems",IF(F11="Nav zināms/jāapstiprina vēlāk","Ļoti augsts",IF(F11="Jā","Ļoti augsts","")))))))))))))))))))))))))))</f>
      </c>
      <c r="L11" s="46">
        <f>IF($F11&lt;&gt;"Jā","",IF(OR($G11="",$H11=""),"Norādīt notikuma iestāšanās iespējamību un seku smagumu",IF(AND($M11&gt;=2,OR($I11="",$J11="")),"Jānorāda notikuma ilgums un ietekmēto ūdens lietotāju skaits","")))</f>
      </c>
      <c r="M11" s="47">
        <f t="shared" si="2"/>
      </c>
      <c r="N11" s="47">
        <f t="shared" si="3"/>
      </c>
      <c r="O11" s="46">
        <f t="shared" si="4"/>
      </c>
    </row>
    <row r="12" spans="1:15" x14ac:dyDescent="0.2">
      <c r="A12"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vadība'!$K$6:$K$45,"Augsts"),COUNTIF($K$6:$K12,"Augsts"))))</f>
      </c>
      <c r="B12"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augsts"),COUNTIF($K$6:$K12,"Ļoti augsts"))))</f>
      </c>
      <c r="C12" s="49"/>
      <c r="D12" s="64" t="s">
        <v>601</v>
      </c>
      <c r="E12" s="65"/>
      <c r="F12" s="44"/>
      <c r="G12" s="45"/>
      <c r="H12" s="44"/>
      <c r="I12" s="45"/>
      <c r="J12" s="45"/>
      <c r="K12" s="47">
        <f t="shared" si="0"/>
      </c>
      <c r="L12" s="47">
        <f t="shared" si="1"/>
      </c>
      <c r="M12" s="47">
        <f t="shared" si="2"/>
      </c>
      <c r="N12" s="47">
        <f t="shared" si="3"/>
      </c>
      <c r="O12" s="47">
        <f t="shared" si="4"/>
      </c>
    </row>
    <row r="13" spans="1:15" ht="25.5" x14ac:dyDescent="0.25">
      <c r="A13"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vadība'!$K$6:$K$45,"Augsts"),COUNTIF($K$6:$K13,"Augsts"))))</f>
      </c>
      <c r="B13"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augsts"),COUNTIF($K$6:$K13,"Ļoti augsts"))))</f>
      </c>
      <c r="C13" s="49"/>
      <c r="D13" s="49" t="s">
        <v>602</v>
      </c>
      <c r="E13" s="66" t="s">
        <v>435</v>
      </c>
      <c r="F13" s="44" t="inlineStr">
        <is>
          <t>Jā</t>
        </is>
      </c>
      <c r="G13" s="44"/>
      <c r="H13" s="44"/>
      <c r="I13" s="44"/>
      <c r="J13" s="44"/>
      <c r="K13" s="47">
        <f t="shared" si="0"/>
      </c>
      <c r="L13" s="46">
        <f t="shared" si="1"/>
      </c>
      <c r="M13" s="47">
        <f t="shared" si="2"/>
      </c>
      <c r="N13" s="47">
        <f t="shared" si="3"/>
      </c>
      <c r="O13" s="46">
        <f t="shared" si="4"/>
      </c>
    </row>
    <row r="14" spans="1:15" x14ac:dyDescent="0.2">
      <c r="A14"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vadība'!$K$6:$K$45,"Augsts"),COUNTIF($K$6:$K14,"Augsts"))))</f>
      </c>
      <c r="B14"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augsts"),COUNTIF($K$6:$K14,"Ļoti augsts"))))</f>
      </c>
      <c r="C14" s="49"/>
      <c r="D14" s="64" t="s">
        <v>603</v>
      </c>
      <c r="E14" s="65"/>
      <c r="F14" s="44"/>
      <c r="G14" s="45"/>
      <c r="H14" s="44"/>
      <c r="I14" s="45"/>
      <c r="J14" s="45"/>
      <c r="K14" s="47">
        <f t="shared" si="0"/>
      </c>
      <c r="L14" s="47">
        <f t="shared" si="1"/>
      </c>
      <c r="M14" s="47">
        <f t="shared" si="2"/>
      </c>
      <c r="N14" s="47">
        <f t="shared" si="3"/>
      </c>
      <c r="O14" s="47">
        <f t="shared" si="4"/>
      </c>
    </row>
    <row r="15" spans="1:15" ht="38.25" x14ac:dyDescent="0.25">
      <c r="A15"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vadība'!$K$6:$K$45,"Augsts"),COUNTIF($K$6:$K15,"Augsts"))))</f>
      </c>
      <c r="B15"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augsts"),COUNTIF($K$6:$K15,"Ļoti augsts"))))</f>
      </c>
      <c r="C15" s="49"/>
      <c r="D15" s="49" t="s">
        <v>604</v>
      </c>
      <c r="E15" s="66" t="s">
        <v>436</v>
      </c>
      <c r="F15" s="44" t="inlineStr">
        <is>
          <t>Jā</t>
        </is>
      </c>
      <c r="G15" s="44"/>
      <c r="H15" s="44"/>
      <c r="I15" s="44"/>
      <c r="J15" s="44"/>
      <c r="K15" s="47">
        <f t="shared" si="0"/>
      </c>
      <c r="L15" s="46">
        <f t="shared" si="1"/>
      </c>
      <c r="M15" s="47">
        <f t="shared" si="2"/>
      </c>
      <c r="N15" s="47">
        <f t="shared" si="3"/>
      </c>
      <c r="O15" s="46">
        <f t="shared" si="4"/>
      </c>
    </row>
    <row r="16" spans="1:15" x14ac:dyDescent="0.2">
      <c r="A16"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vadība'!$K$6:$K$45,"Augsts"),COUNTIF($K$6:$K16,"Augsts"))))</f>
      </c>
      <c r="B16"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augsts"),COUNTIF($K$6:$K16,"Ļoti augsts"))))</f>
      </c>
      <c r="C16" s="49"/>
      <c r="D16" s="64" t="s">
        <v>605</v>
      </c>
      <c r="E16" s="65"/>
      <c r="F16" s="44"/>
      <c r="G16" s="45"/>
      <c r="H16" s="44"/>
      <c r="I16" s="45"/>
      <c r="J16" s="45"/>
      <c r="K16" s="47">
        <f t="shared" si="0"/>
      </c>
      <c r="L16" s="47">
        <f t="shared" si="1"/>
      </c>
      <c r="M16" s="47">
        <f t="shared" si="2"/>
      </c>
      <c r="N16" s="47">
        <f t="shared" si="3"/>
      </c>
      <c r="O16" s="47">
        <f t="shared" si="4"/>
      </c>
    </row>
    <row r="17" spans="1:15" ht="38.25" x14ac:dyDescent="0.25">
      <c r="A17"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vadība'!$K$6:$K$45,"Augsts"),COUNTIF($K$6:$K17,"Augsts"))))</f>
      </c>
      <c r="B17"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augsts"),COUNTIF($K$6:$K17,"Ļoti augsts"))))</f>
      </c>
      <c r="C17" s="49"/>
      <c r="D17" s="49" t="s">
        <v>606</v>
      </c>
      <c r="E17" s="66" t="s">
        <v>437</v>
      </c>
      <c r="F17" s="44" t="inlineStr">
        <is>
          <t>Jā</t>
        </is>
      </c>
      <c r="G17" s="44"/>
      <c r="H17" s="44"/>
      <c r="I17" s="44"/>
      <c r="J17" s="44"/>
      <c r="K17" s="47">
        <f t="shared" si="0"/>
      </c>
      <c r="L17" s="46">
        <f>IF($F17&lt;&gt;"Jā","",IF(OR($G17="",$H17=""),"Norādīt notikuma iestāšanās iespējamību un seku smagumu",""))</f>
      </c>
      <c r="M17" s="47">
        <f t="shared" si="2"/>
      </c>
      <c r="N17" s="47">
        <f t="shared" si="3"/>
      </c>
      <c r="O17" s="46">
        <f t="shared" si="4"/>
      </c>
    </row>
    <row r="18" spans="1:15" x14ac:dyDescent="0.2">
      <c r="A18"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vadība'!$K$6:$K$45,"Augsts"),COUNTIF($K$6:$K18,"Augsts"))))</f>
      </c>
      <c r="B18"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augsts"),COUNTIF($K$6:$K18,"Ļoti augsts"))))</f>
      </c>
      <c r="C18" s="49"/>
      <c r="D18" s="64" t="s">
        <v>607</v>
      </c>
      <c r="E18" s="65"/>
      <c r="F18" s="44"/>
      <c r="G18" s="45"/>
      <c r="H18" s="44"/>
      <c r="I18" s="45"/>
      <c r="J18" s="45"/>
      <c r="K18" s="47">
        <f t="shared" si="0"/>
      </c>
      <c r="L18" s="47">
        <f t="shared" si="1"/>
      </c>
      <c r="M18" s="47">
        <f t="shared" si="2"/>
      </c>
      <c r="N18" s="47">
        <f t="shared" si="3"/>
      </c>
      <c r="O18" s="47">
        <f t="shared" si="4"/>
      </c>
    </row>
    <row r="19" spans="1:15" s="63" customFormat="1" ht="25.5" x14ac:dyDescent="0.25">
      <c r="A19"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vadība'!$K$6:$K$45,"Augsts"),COUNTIF($K$6:$K19,"Augsts"))))</f>
      </c>
      <c r="B19"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augsts"),COUNTIF($K$6:$K19,"Ļoti augsts"))))</f>
      </c>
      <c r="C19" s="50"/>
      <c r="D19" s="49" t="s">
        <v>608</v>
      </c>
      <c r="E19" s="66" t="s">
        <v>438</v>
      </c>
      <c r="F19" s="44" t="inlineStr">
        <is>
          <t>Jā</t>
        </is>
      </c>
      <c r="G19" s="44"/>
      <c r="H19" s="44"/>
      <c r="I19" s="44"/>
      <c r="J19" s="44"/>
      <c r="K19" s="47">
        <f t="shared" si="0"/>
      </c>
      <c r="L19" s="46">
        <f t="shared" si="1"/>
      </c>
      <c r="M19" s="47">
        <f t="shared" si="2"/>
      </c>
      <c r="N19" s="47">
        <f t="shared" si="3"/>
      </c>
      <c r="O19" s="46">
        <f t="shared" si="4"/>
      </c>
    </row>
    <row r="20" spans="1:15" x14ac:dyDescent="0.25">
      <c r="A20" s="49">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vadība'!$K$6:$K$45,"Augsts"),COUNTIF($K$6:$K20,"Augsts"))))</f>
      </c>
      <c r="B20" s="49">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augsts"),COUNTIF($K$6:$K20,"Ļoti augsts"))))</f>
      </c>
      <c r="C20" s="49"/>
      <c r="D20" s="49" t="s">
        <v>609</v>
      </c>
      <c r="E20" s="66" t="s">
        <v>439</v>
      </c>
      <c r="F20" s="44" t="inlineStr">
        <is>
          <t>Nē</t>
        </is>
      </c>
      <c r="G20" s="44"/>
      <c r="H20" s="44"/>
      <c r="I20" s="44"/>
      <c r="J20" s="44"/>
      <c r="K20" s="47">
        <f>IF(AND($N20=5,$M20=1),"Vidējs",IF(AND($N20=4,$M20=1),"Vidējs",IF(AND($N20=4,$M20=2),"Vidējs",IF(AND($N20=3,$M20=2),"Vidējs",IF(AND($N20=2,$M20=3),"Vidējs",IF(AND($N20=1,$M20=3),"Vidējs",IF(AND($N20=1,$M20=4),"Vidējs",IF(AND($N20=5,$M20=2),"Augsts",IF(AND($N20=4,$M20=3),"Augsts",IF(AND($N20=3,$M20=3),"Augsts",IF(AND($N20=3,$M20=4),"Augsts",IF(AND($N20=2,$M20=4),"Augsts",IF(AND($N20=1,$M20=5),"Augsts",IF(AND($N20=5,$M20=3),"Ļoti augsts",IF(AND($N20=5,$M20=4),"Ļoti augsts",IF(AND($N20=5,$M20=5),"Ļoti augsts",IF(AND($N20=4,$M20=4),"Ļoti augsts",IF(AND($N20=4,$M20=5),"Ļoti augsts",IF(AND($N20=3,$M20=5),"Ļoti augsts",IF(AND($N20=2,$M20=5),"Ļoti augsts",IF(AND($N20=3,$M20=1),"Zems",IF(AND($N20=2,$M20=1),"Zems",IF(AND($N20=2,$M20=2),"Zems",IF(AND($N20=1,$M20=1),"Zems",IF(AND($N20=1,$M20=2),"Zems",IF(F20="Nav zināms/jāapstiprina vēlāk","Ļoti augsts",IF(F20="Jā","Ļoti augsts","")))))))))))))))))))))))))))</f>
      </c>
      <c r="L20" s="46">
        <f>IF($F20&lt;&gt;"Jā","",IF(OR($G20="",$H20=""),"Norādīt notikuma iestāšanās iespējamību un seku smagumu",IF(AND($M20&gt;=2,OR($I20="",$J20="")),"Jānorāda notikuma ilgums un ietekmēto ūdens lietotāju skaits","")))</f>
      </c>
      <c r="M20" s="47">
        <f t="shared" si="2"/>
      </c>
      <c r="N20" s="47">
        <f t="shared" si="3"/>
      </c>
      <c r="O20" s="46">
        <f t="shared" si="4"/>
      </c>
    </row>
  </sheetData>
  <autoFilter ref="A4:O20" xr:uid="{00000000-0009-0000-0000-00000B000000}"/>
  <dataConsolidate/>
  <conditionalFormatting sqref="K6:K11">
    <cfRule type="cellIs" dxfId="12" priority="11" operator="equal">
      <formula>"Zems"</formula>
    </cfRule>
    <cfRule type="cellIs" dxfId="11" priority="12" operator="equal">
      <formula>"Ļoti augsts"</formula>
    </cfRule>
    <cfRule type="cellIs" dxfId="10" priority="13" operator="equal">
      <formula>"Augsts"</formula>
    </cfRule>
    <cfRule type="cellIs" dxfId="9" priority="14" operator="equal">
      <formula>"Vidējs"</formula>
    </cfRule>
  </conditionalFormatting>
  <conditionalFormatting sqref="K13 K15 K17">
    <cfRule type="cellIs" dxfId="8" priority="145" operator="equal">
      <formula>"Zems"</formula>
    </cfRule>
    <cfRule type="cellIs" dxfId="7" priority="146" operator="equal">
      <formula>"Ļoti augsts"</formula>
    </cfRule>
    <cfRule type="cellIs" dxfId="6" priority="147" operator="equal">
      <formula>"Augsts"</formula>
    </cfRule>
    <cfRule type="cellIs" dxfId="5" priority="148" operator="equal">
      <formula>"Vidējs"</formula>
    </cfRule>
  </conditionalFormatting>
  <conditionalFormatting sqref="K19:K20">
    <cfRule type="cellIs" dxfId="4" priority="7" operator="equal">
      <formula>"Zems"</formula>
    </cfRule>
    <cfRule type="cellIs" dxfId="3" priority="8" operator="equal">
      <formula>"Ļoti augsts"</formula>
    </cfRule>
    <cfRule type="cellIs" dxfId="2" priority="9" operator="equal">
      <formula>"Augsts"</formula>
    </cfRule>
    <cfRule type="cellIs" dxfId="1" priority="10" operator="equal">
      <formula>"Vidējs"</formula>
    </cfRule>
  </conditionalFormatting>
  <conditionalFormatting sqref="L6:L11 L13 L15 L17 L19:L20">
    <cfRule type="expression" dxfId="0" priority="149">
      <formula>$L6&lt;&gt;""</formula>
    </cfRule>
  </conditionalFormatting>
  <dataValidations count="9">
    <dataValidation type="list" allowBlank="1" showInputMessage="1" showErrorMessage="1" sqref="F6:F20" xr:uid="{C230E76C-890C-4AB5-8B68-D543A222C300}">
      <formula1>Atbilde</formula1>
    </dataValidation>
    <dataValidation type="list" allowBlank="1" showInputMessage="1" showErrorMessage="1" sqref="G6:G9 G12:G19" xr:uid="{316E07A4-4A86-419D-A659-7A2FBCA03848}">
      <formula1>INDIRECT($F6)</formula1>
    </dataValidation>
    <dataValidation type="list" allowBlank="1" showInputMessage="1" showErrorMessage="1" sqref="H6:H9 H12:H19" xr:uid="{E7C569B0-1CCF-4EFF-9912-C85124078521}">
      <formula1>INDIRECT($G6)</formula1>
    </dataValidation>
    <dataValidation type="list" allowBlank="1" showInputMessage="1" showErrorMessage="1" sqref="G10">
      <formula1>INDIRECT($C10)</formula1>
    </dataValidation>
    <dataValidation type="list" allowBlank="1" showInputMessage="1" showErrorMessage="1" sqref="H10">
      <formula1>INDIRECT($G10)</formula1>
    </dataValidation>
    <dataValidation type="list" allowBlank="1" showInputMessage="1" showErrorMessage="1" sqref="G11">
      <formula1>INDIRECT($F11)</formula1>
    </dataValidation>
    <dataValidation type="list" allowBlank="1" showInputMessage="1" showErrorMessage="1" sqref="H11">
      <formula1>INDIRECT($G11)</formula1>
    </dataValidation>
    <dataValidation type="list" allowBlank="1" showInputMessage="1" showErrorMessage="1" sqref="G20">
      <formula1>INDIRECT($F20)</formula1>
    </dataValidation>
    <dataValidation type="list" allowBlank="1" showInputMessage="1" showErrorMessage="1" sqref="H20">
      <formula1>INDIRECT($G20)</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4" operator="containsText" id="{577A8FF0-EB50-4892-B02F-DA350BE14844}">
            <xm:f>NOT(ISERROR(SEARCH("Jānorāda",G6)))</xm:f>
            <xm:f>"Jānorāda"</xm:f>
            <x14:dxf>
              <fill>
                <patternFill>
                  <bgColor rgb="FFFFFF00"/>
                </patternFill>
              </fill>
            </x14:dxf>
          </x14:cfRule>
          <xm:sqref>G6:J11</xm:sqref>
        </x14:conditionalFormatting>
        <x14:conditionalFormatting xmlns:xm="http://schemas.microsoft.com/office/excel/2006/main">
          <x14:cfRule type="containsText" priority="3" operator="containsText" id="{7E6A023D-6E84-4231-8F73-10C754A1F9F0}">
            <xm:f>NOT(ISERROR(SEARCH("Jānorāda",G13)))</xm:f>
            <xm:f>"Jānorāda"</xm:f>
            <x14:dxf>
              <fill>
                <patternFill>
                  <bgColor rgb="FFFFFF00"/>
                </patternFill>
              </fill>
            </x14:dxf>
          </x14:cfRule>
          <xm:sqref>G13:J13</xm:sqref>
        </x14:conditionalFormatting>
        <x14:conditionalFormatting xmlns:xm="http://schemas.microsoft.com/office/excel/2006/main">
          <x14:cfRule type="containsText" priority="2" operator="containsText" id="{1FAC7577-C0D5-4073-897C-63D1A1DE5F0A}">
            <xm:f>NOT(ISERROR(SEARCH("Jānorāda",G15)))</xm:f>
            <xm:f>"Jānorāda"</xm:f>
            <x14:dxf>
              <fill>
                <patternFill>
                  <bgColor rgb="FFFFFF00"/>
                </patternFill>
              </fill>
            </x14:dxf>
          </x14:cfRule>
          <xm:sqref>G15:J15</xm:sqref>
        </x14:conditionalFormatting>
        <x14:conditionalFormatting xmlns:xm="http://schemas.microsoft.com/office/excel/2006/main">
          <x14:cfRule type="containsText" priority="6" operator="containsText" id="{E668D7A1-DDFD-4EFD-A833-75C696F97A3F}">
            <xm:f>NOT(ISERROR(SEARCH("Jānorāda",G17)))</xm:f>
            <xm:f>"Jānorāda"</xm:f>
            <x14:dxf>
              <fill>
                <patternFill>
                  <bgColor rgb="FFFFFF00"/>
                </patternFill>
              </fill>
            </x14:dxf>
          </x14:cfRule>
          <xm:sqref>G17:J17</xm:sqref>
        </x14:conditionalFormatting>
        <x14:conditionalFormatting xmlns:xm="http://schemas.microsoft.com/office/excel/2006/main">
          <x14:cfRule type="containsText" priority="1" operator="containsText" id="{D05A8926-8AAC-48C4-8EF3-FC01B5719B67}">
            <xm:f>NOT(ISERROR(SEARCH("Jānorāda",G19)))</xm:f>
            <xm:f>"Jānorāda"</xm:f>
            <x14:dxf>
              <fill>
                <patternFill>
                  <bgColor rgb="FFFFFF00"/>
                </patternFill>
              </fill>
            </x14:dxf>
          </x14:cfRule>
          <xm:sqref>G19:J20</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028B6A9-7933-4C40-97DE-261DE1D9EA5A}">
          <x14:formula1>
            <xm:f>ADM!$B$10:$B$15</xm:f>
          </x14:formula1>
          <xm:sqref>J7:J8 J13 J15 J19</xm:sqref>
        </x14:dataValidation>
        <x14:dataValidation type="list" allowBlank="1" showInputMessage="1" showErrorMessage="1" xr:uid="{D3B3431B-AEBD-42CD-90E3-B493B910801A}">
          <x14:formula1>
            <xm:f>ADM!$A$10:$A$15</xm:f>
          </x14:formula1>
          <xm:sqref>I7:I8 I13 I15 I19</xm:sqref>
        </x14:dataValidation>
        <x14:dataValidation type="list" allowBlank="1" showInputMessage="1" showErrorMessage="1">
          <x14:formula1>
            <xm:f>ADM!$A$10:$A$15</xm:f>
          </x14:formula1>
          <xm:sqref>I10 I11 I20</xm:sqref>
        </x14:dataValidation>
        <x14:dataValidation type="list" allowBlank="1" showInputMessage="1" showErrorMessage="1">
          <x14:formula1>
            <xm:f>ADM!$B$10:$B$15</xm:f>
          </x14:formula1>
          <xm:sqref>J10 J11 J20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tabColor rgb="FF00B050"/>
    <pageSetUpPr fitToPage="1"/>
  </sheetPr>
  <dimension ref="A3:L45"/>
  <sheetViews>
    <sheetView zoomScale="70" zoomScaleNormal="70" workbookViewId="0"/>
  </sheetViews>
  <sheetFormatPr defaultColWidth="8.85546875" defaultRowHeight="18.75" x14ac:dyDescent="0.3"/>
  <cols>
    <col min="1" max="1" width="21" style="1" customWidth="1"/>
    <col min="2" max="2" width="98.42578125" style="31" customWidth="1"/>
    <col min="3" max="3" width="56.42578125" customWidth="1"/>
  </cols>
  <sheetData>
    <row r="3" spans="1:12" ht="19.5" thickBot="1" x14ac:dyDescent="0.35">
      <c r="A3" s="8" t="s">
        <v>38</v>
      </c>
      <c r="B3" s="26"/>
      <c r="C3" s="1"/>
    </row>
    <row r="4" spans="1:12" ht="19.5" thickBot="1" x14ac:dyDescent="0.3">
      <c r="A4" s="7" t="s">
        <v>25</v>
      </c>
      <c r="B4" s="27"/>
      <c r="C4" s="6"/>
    </row>
    <row r="5" spans="1:12" ht="35.25" customHeight="1" thickBot="1" x14ac:dyDescent="0.3">
      <c r="A5" s="11">
        <v>1</v>
      </c>
      <c r="B5" s="28" t="s">
        <v>37</v>
      </c>
      <c r="C5" s="5" t="s">
        <v>36</v>
      </c>
    </row>
    <row r="6" spans="1:12" ht="19.5" thickBot="1" x14ac:dyDescent="0.3">
      <c r="A6" s="11">
        <v>2</v>
      </c>
      <c r="B6" s="28" t="s">
        <v>35</v>
      </c>
      <c r="C6" s="5" t="s">
        <v>34</v>
      </c>
    </row>
    <row r="7" spans="1:12" x14ac:dyDescent="0.25">
      <c r="A7" s="142">
        <v>3</v>
      </c>
      <c r="B7" s="144" t="s">
        <v>33</v>
      </c>
      <c r="C7" s="10" t="s">
        <v>32</v>
      </c>
    </row>
    <row r="8" spans="1:12" ht="19.5" thickBot="1" x14ac:dyDescent="0.3">
      <c r="A8" s="143"/>
      <c r="B8" s="145"/>
      <c r="C8" s="5" t="s">
        <v>31</v>
      </c>
    </row>
    <row r="9" spans="1:12" ht="19.5" thickBot="1" x14ac:dyDescent="0.3">
      <c r="A9" s="11">
        <v>4</v>
      </c>
      <c r="B9" s="29" t="s">
        <v>30</v>
      </c>
      <c r="C9" s="4" t="s">
        <v>29</v>
      </c>
    </row>
    <row r="10" spans="1:12" ht="19.5" thickBot="1" x14ac:dyDescent="0.3">
      <c r="A10" s="11">
        <v>5</v>
      </c>
      <c r="B10" s="30" t="s">
        <v>28</v>
      </c>
      <c r="C10" s="3" t="s">
        <v>27</v>
      </c>
    </row>
    <row r="11" spans="1:12" ht="19.5" thickBot="1" x14ac:dyDescent="0.35">
      <c r="A11" s="9"/>
      <c r="B11" s="26"/>
      <c r="C11" s="1"/>
    </row>
    <row r="12" spans="1:12" ht="19.5" thickBot="1" x14ac:dyDescent="0.35">
      <c r="A12" s="8" t="s">
        <v>26</v>
      </c>
      <c r="B12" s="26"/>
      <c r="C12" s="1"/>
      <c r="G12" s="146" t="s">
        <v>38</v>
      </c>
      <c r="H12" s="148" t="s">
        <v>26</v>
      </c>
      <c r="I12" s="148"/>
      <c r="J12" s="148"/>
      <c r="K12" s="148"/>
      <c r="L12" s="148"/>
    </row>
    <row r="13" spans="1:12" ht="19.5" thickBot="1" x14ac:dyDescent="0.3">
      <c r="A13" s="7" t="s">
        <v>25</v>
      </c>
      <c r="B13" s="27"/>
      <c r="C13" s="6"/>
      <c r="G13" s="147"/>
      <c r="H13" s="12">
        <v>1</v>
      </c>
      <c r="I13" s="12">
        <v>2</v>
      </c>
      <c r="J13" s="12">
        <v>3</v>
      </c>
      <c r="K13" s="12">
        <v>4</v>
      </c>
      <c r="L13" s="12">
        <v>5</v>
      </c>
    </row>
    <row r="14" spans="1:12" ht="24" thickBot="1" x14ac:dyDescent="0.3">
      <c r="A14" s="11">
        <v>1</v>
      </c>
      <c r="B14" s="28" t="s">
        <v>24</v>
      </c>
      <c r="C14" s="5" t="s">
        <v>23</v>
      </c>
      <c r="G14" s="13">
        <v>5</v>
      </c>
      <c r="H14" s="14">
        <v>5</v>
      </c>
      <c r="I14" s="15">
        <v>10</v>
      </c>
      <c r="J14" s="16">
        <v>15</v>
      </c>
      <c r="K14" s="16">
        <v>20</v>
      </c>
      <c r="L14" s="16">
        <v>25</v>
      </c>
    </row>
    <row r="15" spans="1:12" ht="75.75" thickBot="1" x14ac:dyDescent="0.3">
      <c r="A15" s="11">
        <v>2</v>
      </c>
      <c r="B15" s="28" t="s">
        <v>22</v>
      </c>
      <c r="C15" s="5" t="s">
        <v>21</v>
      </c>
      <c r="G15" s="17">
        <v>4</v>
      </c>
      <c r="H15" s="18">
        <v>4</v>
      </c>
      <c r="I15" s="18">
        <v>8</v>
      </c>
      <c r="J15" s="19">
        <v>12</v>
      </c>
      <c r="K15" s="20">
        <v>16</v>
      </c>
      <c r="L15" s="20">
        <v>20</v>
      </c>
    </row>
    <row r="16" spans="1:12" ht="113.25" thickBot="1" x14ac:dyDescent="0.3">
      <c r="A16" s="11">
        <v>3</v>
      </c>
      <c r="B16" s="28" t="s">
        <v>20</v>
      </c>
      <c r="C16" s="5" t="s">
        <v>19</v>
      </c>
      <c r="G16" s="17">
        <v>3</v>
      </c>
      <c r="H16" s="21">
        <v>3</v>
      </c>
      <c r="I16" s="18">
        <v>6</v>
      </c>
      <c r="J16" s="19">
        <v>9</v>
      </c>
      <c r="K16" s="19">
        <v>12</v>
      </c>
      <c r="L16" s="20">
        <v>15</v>
      </c>
    </row>
    <row r="17" spans="1:12" ht="57" thickBot="1" x14ac:dyDescent="0.3">
      <c r="A17" s="11">
        <v>4</v>
      </c>
      <c r="B17" s="29" t="s">
        <v>18</v>
      </c>
      <c r="C17" s="4" t="s">
        <v>17</v>
      </c>
      <c r="G17" s="17">
        <v>2</v>
      </c>
      <c r="H17" s="21">
        <v>2</v>
      </c>
      <c r="I17" s="21">
        <v>4</v>
      </c>
      <c r="J17" s="18">
        <v>6</v>
      </c>
      <c r="K17" s="19">
        <v>8</v>
      </c>
      <c r="L17" s="20">
        <v>10</v>
      </c>
    </row>
    <row r="18" spans="1:12" ht="24" thickBot="1" x14ac:dyDescent="0.3">
      <c r="A18" s="11">
        <v>5</v>
      </c>
      <c r="B18" s="30" t="s">
        <v>16</v>
      </c>
      <c r="C18" s="3" t="s">
        <v>15</v>
      </c>
      <c r="G18" s="22">
        <v>1</v>
      </c>
      <c r="H18" s="23">
        <v>1</v>
      </c>
      <c r="I18" s="23">
        <v>2</v>
      </c>
      <c r="J18" s="24">
        <v>3</v>
      </c>
      <c r="K18" s="24">
        <v>4</v>
      </c>
      <c r="L18" s="25">
        <v>5</v>
      </c>
    </row>
    <row r="20" spans="1:12" x14ac:dyDescent="0.3">
      <c r="A20" s="1" t="s">
        <v>14</v>
      </c>
    </row>
    <row r="22" spans="1:12" x14ac:dyDescent="0.3">
      <c r="A22" s="1" t="s">
        <v>13</v>
      </c>
    </row>
    <row r="23" spans="1:12" x14ac:dyDescent="0.3">
      <c r="A23" s="1" t="s">
        <v>12</v>
      </c>
    </row>
    <row r="24" spans="1:12" x14ac:dyDescent="0.3">
      <c r="A24" s="1" t="s">
        <v>11</v>
      </c>
    </row>
    <row r="25" spans="1:12" x14ac:dyDescent="0.3">
      <c r="A25" s="1" t="s">
        <v>10</v>
      </c>
    </row>
    <row r="26" spans="1:12" x14ac:dyDescent="0.3">
      <c r="A26" s="1" t="s">
        <v>9</v>
      </c>
    </row>
    <row r="27" spans="1:12" x14ac:dyDescent="0.3">
      <c r="A27" s="1" t="s">
        <v>8</v>
      </c>
    </row>
    <row r="28" spans="1:12" x14ac:dyDescent="0.3">
      <c r="A28" s="1" t="s">
        <v>7</v>
      </c>
    </row>
    <row r="30" spans="1:12" x14ac:dyDescent="0.3">
      <c r="A30" s="1" t="s">
        <v>6</v>
      </c>
    </row>
    <row r="31" spans="1:12" x14ac:dyDescent="0.3">
      <c r="A31" s="2" t="s">
        <v>5</v>
      </c>
    </row>
    <row r="32" spans="1:12" x14ac:dyDescent="0.3">
      <c r="A32" s="1" t="s">
        <v>4</v>
      </c>
    </row>
    <row r="33" spans="1:1" x14ac:dyDescent="0.3">
      <c r="A33" s="1" t="s">
        <v>3</v>
      </c>
    </row>
    <row r="34" spans="1:1" x14ac:dyDescent="0.3">
      <c r="A34" s="1" t="s">
        <v>2</v>
      </c>
    </row>
    <row r="35" spans="1:1" x14ac:dyDescent="0.3">
      <c r="A35" s="1" t="s">
        <v>1</v>
      </c>
    </row>
    <row r="36" spans="1:1" x14ac:dyDescent="0.3">
      <c r="A36" s="1" t="s">
        <v>0</v>
      </c>
    </row>
    <row r="40" spans="1:1" ht="15" x14ac:dyDescent="0.25">
      <c r="A40"/>
    </row>
    <row r="41" spans="1:1" ht="17.25" customHeight="1" x14ac:dyDescent="0.25">
      <c r="A41"/>
    </row>
    <row r="43" spans="1:1" ht="15" x14ac:dyDescent="0.25">
      <c r="A43"/>
    </row>
    <row r="44" spans="1:1" ht="15" x14ac:dyDescent="0.25">
      <c r="A44"/>
    </row>
    <row r="45" spans="1:1" ht="15" x14ac:dyDescent="0.25">
      <c r="A45"/>
    </row>
  </sheetData>
  <mergeCells count="4">
    <mergeCell ref="A7:A8"/>
    <mergeCell ref="B7:B8"/>
    <mergeCell ref="G12:G13"/>
    <mergeCell ref="H12:L12"/>
  </mergeCells>
  <pageMargins left="0.2" right="0.2" top="0.17" bottom="0.17" header="0.3" footer="0.3"/>
  <pageSetup paperSize="9" scale="5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A73E4-5D9A-460E-835A-D4A47334102C}">
  <sheetPr>
    <tabColor rgb="FF00FF00"/>
  </sheetPr>
  <dimension ref="A1:AB101"/>
  <sheetViews>
    <sheetView topLeftCell="D1" workbookViewId="0">
      <selection activeCell="C1" sqref="A1:C1048576"/>
    </sheetView>
  </sheetViews>
  <sheetFormatPr defaultRowHeight="15" x14ac:dyDescent="0.25"/>
  <cols>
    <col min="1" max="1" width="9.140625" hidden="1" customWidth="1"/>
    <col min="2" max="3" width="9.28515625" hidden="1" customWidth="1"/>
    <col min="4" max="4" width="7.140625" customWidth="1"/>
    <col min="5" max="5" width="81.42578125" customWidth="1"/>
    <col min="6" max="6" width="8.7109375" customWidth="1"/>
    <col min="7" max="7" width="22.85546875" customWidth="1"/>
    <col min="8" max="8" width="42.85546875" customWidth="1"/>
    <col min="9" max="9" width="10.28515625" customWidth="1"/>
    <col min="10" max="10" width="20.42578125" customWidth="1"/>
    <col min="11" max="29" width="9.28515625" customWidth="1"/>
  </cols>
  <sheetData>
    <row r="1" spans="1:28" ht="25.5" x14ac:dyDescent="0.25">
      <c r="A1" s="38" t="s">
        <v>1079</v>
      </c>
      <c r="B1" s="38" t="s">
        <v>1080</v>
      </c>
      <c r="C1" s="38" t="s">
        <v>1083</v>
      </c>
      <c r="D1" s="38" t="s">
        <v>39</v>
      </c>
      <c r="E1" s="38" t="s">
        <v>40</v>
      </c>
      <c r="F1" s="38" t="s">
        <v>107</v>
      </c>
      <c r="G1" s="38" t="s">
        <v>1077</v>
      </c>
      <c r="H1" s="38" t="s">
        <v>26</v>
      </c>
      <c r="I1" s="38" t="s">
        <v>115</v>
      </c>
      <c r="J1" s="38" t="s">
        <v>1084</v>
      </c>
      <c r="AA1">
        <f>SUMPRODUCT(--(LEN(TRIM('Augsti riski-kopsavilkums'!B2:B101))&gt;0))</f>
      </c>
      <c r="AB1" t="s">
        <v>1081</v>
      </c>
    </row>
    <row r="2" spans="1:28" ht="25.5" x14ac:dyDescent="0.25">
      <c r="A2" s="133">
        <f>'Augsti riski-kopsavilkums'!C2</f>
      </c>
      <c r="B2" s="133">
        <f>'Ļoti augsti riski-kopsavilkums'!C2</f>
      </c>
      <c r="C2" s="133">
        <f>IF(ROW(C2) - ROW($C$2) + 1 &lt;= $AA$1, INDEX($A$2:$A$101, ROW(C2) - ROW($C$2) + 1), IF(ROW(C2) - ROW($C$2) + 1 - $AA$1 &lt;= $AA$2, INDEX($B$2:$B$101, ROW(C2) - ROW($C$2) + 1 - $AA$1), ""))</f>
      </c>
      <c r="D2" s="133">
        <f>IF($C2="","",IFERROR(VLOOKUP(C2, 'Augsti riski-kopsavilkums'!$B$2:$H$101, 2, FALSE), VLOOKUP(C2, 'Ļoti augsti riski-kopsavilkums'!$B$2:$H$101, 2, FALSE)))</f>
      </c>
      <c r="E2" s="133">
        <f>IF($C2="","",IFERROR(VLOOKUP(C2, 'Augsti riski-kopsavilkums'!$B$2:$H$101, 3, FALSE), VLOOKUP(C2, 'Ļoti augsti riski-kopsavilkums'!$B$2:$H$101, 3, FALSE)))</f>
      </c>
      <c r="F2" s="133">
        <f>IF($C2="","",IFERROR(VLOOKUP(C2, 'Augsti riski-kopsavilkums'!$B$2:$H$101, 4, FALSE), VLOOKUP(C2, 'Ļoti augsti riski-kopsavilkums'!$B$2:$H$101, 4, FALSE)))</f>
      </c>
      <c r="G2" s="133">
        <f>IF($C2="","",IFERROR(VLOOKUP(C2, 'Augsti riski-kopsavilkums'!$B$2:$H$101, 5, FALSE), VLOOKUP(C2, 'Ļoti augsti riski-kopsavilkums'!$B$2:$H$101, 5, FALSE)))</f>
      </c>
      <c r="H2" s="133">
        <f>IF($C2="","",IFERROR(VLOOKUP(C2, 'Augsti riski-kopsavilkums'!$B$2:$H$101, 6, FALSE), VLOOKUP(C2, 'Ļoti augsti riski-kopsavilkums'!$B$2:$H$101, 6, FALSE)))</f>
      </c>
      <c r="I2" s="133">
        <f>IF($C2="","",IFERROR(VLOOKUP(C2, 'Augsti riski-kopsavilkums'!$B$2:$H$101, 7, FALSE), VLOOKUP(C2, 'Ļoti augsti riski-kopsavilkums'!$B$2:$H$101, 7, FALSE)))</f>
      </c>
      <c r="J2" s="133"/>
      <c r="AA2">
        <f>SUMPRODUCT(--(LEN(TRIM('Ļoti augsti riski-kopsavilkums'!B2:B101))&gt;0))</f>
      </c>
      <c r="AB2" t="s">
        <v>1082</v>
      </c>
    </row>
    <row r="3" spans="1:28" ht="25.5" x14ac:dyDescent="0.25">
      <c r="A3" s="133">
        <f>'Augsti riski-kopsavilkums'!C3</f>
      </c>
      <c r="B3" s="133">
        <f>'Ļoti augsti riski-kopsavilkums'!C3</f>
      </c>
      <c r="C3" s="133">
        <f t="shared" ref="C3:C66" si="0">IF(ROW(C3) - ROW($C$2) + 1 &lt;= $AA$1, INDEX($A$2:$A$101, ROW(C3) - ROW($C$2) + 1), IF(ROW(C3) - ROW($C$2) + 1 - $AA$1 &lt;= $AA$2, INDEX($B$2:$B$101, ROW(C3) - ROW($C$2) + 1 - $AA$1), ""))</f>
      </c>
      <c r="D3" s="133">
        <f>IF($C3="","",IFERROR(VLOOKUP(C3, 'Augsti riski-kopsavilkums'!$B$2:$H$101, 2, FALSE), VLOOKUP(C3, 'Ļoti augsti riski-kopsavilkums'!$B$2:$H$101, 2, FALSE)))</f>
      </c>
      <c r="E3" s="133">
        <f>IF($C3="","",IFERROR(VLOOKUP(C3, 'Augsti riski-kopsavilkums'!$B$2:$H$101, 3, FALSE), VLOOKUP(C3, 'Ļoti augsti riski-kopsavilkums'!$B$2:$H$101, 3, FALSE)))</f>
      </c>
      <c r="F3" s="133">
        <f>IF($C3="","",IFERROR(VLOOKUP(C3, 'Augsti riski-kopsavilkums'!$B$2:$H$101, 4, FALSE), VLOOKUP(C3, 'Ļoti augsti riski-kopsavilkums'!$B$2:$H$101, 4, FALSE)))</f>
      </c>
      <c r="G3" s="133">
        <f>IF($C3="","",IFERROR(VLOOKUP(C3, 'Augsti riski-kopsavilkums'!$B$2:$H$101, 5, FALSE), VLOOKUP(C3, 'Ļoti augsti riski-kopsavilkums'!$B$2:$H$101, 5, FALSE)))</f>
      </c>
      <c r="H3" s="133">
        <f>IF($C3="","",IFERROR(VLOOKUP(C3, 'Augsti riski-kopsavilkums'!$B$2:$H$101, 6, FALSE), VLOOKUP(C3, 'Ļoti augsti riski-kopsavilkums'!$B$2:$H$101, 6, FALSE)))</f>
      </c>
      <c r="I3" s="133">
        <f>IF($C3="","",IFERROR(VLOOKUP(C3, 'Augsti riski-kopsavilkums'!$B$2:$H$101, 7, FALSE), VLOOKUP(C3, 'Ļoti augsti riski-kopsavilkums'!$B$2:$H$101, 7, FALSE)))</f>
      </c>
      <c r="J3" s="133"/>
    </row>
    <row r="4" spans="1:28" ht="25.5" x14ac:dyDescent="0.25">
      <c r="A4" s="133">
        <f>'Augsti riski-kopsavilkums'!C4</f>
      </c>
      <c r="B4" s="133">
        <f>'Ļoti augsti riski-kopsavilkums'!C4</f>
      </c>
      <c r="C4" s="133">
        <f t="shared" si="0"/>
      </c>
      <c r="D4" s="133">
        <f>IF($C4="","",IFERROR(VLOOKUP(C4, 'Augsti riski-kopsavilkums'!$B$2:$H$101, 2, FALSE), VLOOKUP(C4, 'Ļoti augsti riski-kopsavilkums'!$B$2:$H$101, 2, FALSE)))</f>
      </c>
      <c r="E4" s="133">
        <f>IF($C4="","",IFERROR(VLOOKUP(C4, 'Augsti riski-kopsavilkums'!$B$2:$H$101, 3, FALSE), VLOOKUP(C4, 'Ļoti augsti riski-kopsavilkums'!$B$2:$H$101, 3, FALSE)))</f>
      </c>
      <c r="F4" s="133">
        <f>IF($C4="","",IFERROR(VLOOKUP(C4, 'Augsti riski-kopsavilkums'!$B$2:$H$101, 4, FALSE), VLOOKUP(C4, 'Ļoti augsti riski-kopsavilkums'!$B$2:$H$101, 4, FALSE)))</f>
      </c>
      <c r="G4" s="133">
        <f>IF($C4="","",IFERROR(VLOOKUP(C4, 'Augsti riski-kopsavilkums'!$B$2:$H$101, 5, FALSE), VLOOKUP(C4, 'Ļoti augsti riski-kopsavilkums'!$B$2:$H$101, 5, FALSE)))</f>
      </c>
      <c r="H4" s="133">
        <f>IF($C4="","",IFERROR(VLOOKUP(C4, 'Augsti riski-kopsavilkums'!$B$2:$H$101, 6, FALSE), VLOOKUP(C4, 'Ļoti augsti riski-kopsavilkums'!$B$2:$H$101, 6, FALSE)))</f>
      </c>
      <c r="I4" s="133">
        <f>IF($C4="","",IFERROR(VLOOKUP(C4, 'Augsti riski-kopsavilkums'!$B$2:$H$101, 7, FALSE), VLOOKUP(C4, 'Ļoti augsti riski-kopsavilkums'!$B$2:$H$101, 7, FALSE)))</f>
      </c>
      <c r="J4" s="133"/>
    </row>
    <row r="5" spans="1:28" x14ac:dyDescent="0.25">
      <c r="A5" s="133">
        <f>'Augsti riski-kopsavilkums'!C5</f>
      </c>
      <c r="B5" s="133">
        <f>'Ļoti augsti riski-kopsavilkums'!C5</f>
      </c>
      <c r="C5" s="133">
        <f t="shared" si="0"/>
      </c>
      <c r="D5" s="133">
        <f>IF($C5="","",IFERROR(VLOOKUP(C5, 'Augsti riski-kopsavilkums'!$B$2:$H$101, 2, FALSE), VLOOKUP(C5, 'Ļoti augsti riski-kopsavilkums'!$B$2:$H$101, 2, FALSE)))</f>
      </c>
      <c r="E5" s="133">
        <f>IF($C5="","",IFERROR(VLOOKUP(C5, 'Augsti riski-kopsavilkums'!$B$2:$H$101, 3, FALSE), VLOOKUP(C5, 'Ļoti augsti riski-kopsavilkums'!$B$2:$H$101, 3, FALSE)))</f>
      </c>
      <c r="F5" s="133">
        <f>IF($C5="","",IFERROR(VLOOKUP(C5, 'Augsti riski-kopsavilkums'!$B$2:$H$101, 4, FALSE), VLOOKUP(C5, 'Ļoti augsti riski-kopsavilkums'!$B$2:$H$101, 4, FALSE)))</f>
      </c>
      <c r="G5" s="133">
        <f>IF($C5="","",IFERROR(VLOOKUP(C5, 'Augsti riski-kopsavilkums'!$B$2:$H$101, 5, FALSE), VLOOKUP(C5, 'Ļoti augsti riski-kopsavilkums'!$B$2:$H$101, 5, FALSE)))</f>
      </c>
      <c r="H5" s="133">
        <f>IF($C5="","",IFERROR(VLOOKUP(C5, 'Augsti riski-kopsavilkums'!$B$2:$H$101, 6, FALSE), VLOOKUP(C5, 'Ļoti augsti riski-kopsavilkums'!$B$2:$H$101, 6, FALSE)))</f>
      </c>
      <c r="I5" s="133">
        <f>IF($C5="","",IFERROR(VLOOKUP(C5, 'Augsti riski-kopsavilkums'!$B$2:$H$101, 7, FALSE), VLOOKUP(C5, 'Ļoti augsti riski-kopsavilkums'!$B$2:$H$101, 7, FALSE)))</f>
      </c>
      <c r="J5" s="133"/>
    </row>
    <row r="6" spans="1:28" x14ac:dyDescent="0.25">
      <c r="A6" s="133">
        <f>'Augsti riski-kopsavilkums'!C6</f>
      </c>
      <c r="B6" s="133">
        <f>'Ļoti augsti riski-kopsavilkums'!C6</f>
      </c>
      <c r="C6" s="133">
        <f t="shared" si="0"/>
      </c>
      <c r="D6" s="133">
        <f>IF($C6="","",IFERROR(VLOOKUP(C6, 'Augsti riski-kopsavilkums'!$B$2:$H$101, 2, FALSE), VLOOKUP(C6, 'Ļoti augsti riski-kopsavilkums'!$B$2:$H$101, 2, FALSE)))</f>
      </c>
      <c r="E6" s="133">
        <f>IF($C6="","",IFERROR(VLOOKUP(C6, 'Augsti riski-kopsavilkums'!$B$2:$H$101, 3, FALSE), VLOOKUP(C6, 'Ļoti augsti riski-kopsavilkums'!$B$2:$H$101, 3, FALSE)))</f>
      </c>
      <c r="F6" s="133">
        <f>IF($C6="","",IFERROR(VLOOKUP(C6, 'Augsti riski-kopsavilkums'!$B$2:$H$101, 4, FALSE), VLOOKUP(C6, 'Ļoti augsti riski-kopsavilkums'!$B$2:$H$101, 4, FALSE)))</f>
      </c>
      <c r="G6" s="133">
        <f>IF($C6="","",IFERROR(VLOOKUP(C6, 'Augsti riski-kopsavilkums'!$B$2:$H$101, 5, FALSE), VLOOKUP(C6, 'Ļoti augsti riski-kopsavilkums'!$B$2:$H$101, 5, FALSE)))</f>
      </c>
      <c r="H6" s="133">
        <f>IF($C6="","",IFERROR(VLOOKUP(C6, 'Augsti riski-kopsavilkums'!$B$2:$H$101, 6, FALSE), VLOOKUP(C6, 'Ļoti augsti riski-kopsavilkums'!$B$2:$H$101, 6, FALSE)))</f>
      </c>
      <c r="I6" s="133">
        <f>IF($C6="","",IFERROR(VLOOKUP(C6, 'Augsti riski-kopsavilkums'!$B$2:$H$101, 7, FALSE), VLOOKUP(C6, 'Ļoti augsti riski-kopsavilkums'!$B$2:$H$101, 7, FALSE)))</f>
      </c>
      <c r="J6" s="133"/>
    </row>
    <row r="7" spans="1:28" x14ac:dyDescent="0.25">
      <c r="A7" s="133">
        <f>'Augsti riski-kopsavilkums'!C7</f>
      </c>
      <c r="B7" s="133">
        <f>'Ļoti augsti riski-kopsavilkums'!C7</f>
      </c>
      <c r="C7" s="133">
        <f t="shared" si="0"/>
      </c>
      <c r="D7" s="133">
        <f>IF($C7="","",IFERROR(VLOOKUP(C7, 'Augsti riski-kopsavilkums'!$B$2:$H$101, 2, FALSE), VLOOKUP(C7, 'Ļoti augsti riski-kopsavilkums'!$B$2:$H$101, 2, FALSE)))</f>
      </c>
      <c r="E7" s="133">
        <f>IF($C7="","",IFERROR(VLOOKUP(C7, 'Augsti riski-kopsavilkums'!$B$2:$H$101, 3, FALSE), VLOOKUP(C7, 'Ļoti augsti riski-kopsavilkums'!$B$2:$H$101, 3, FALSE)))</f>
      </c>
      <c r="F7" s="133">
        <f>IF($C7="","",IFERROR(VLOOKUP(C7, 'Augsti riski-kopsavilkums'!$B$2:$H$101, 4, FALSE), VLOOKUP(C7, 'Ļoti augsti riski-kopsavilkums'!$B$2:$H$101, 4, FALSE)))</f>
      </c>
      <c r="G7" s="133">
        <f>IF($C7="","",IFERROR(VLOOKUP(C7, 'Augsti riski-kopsavilkums'!$B$2:$H$101, 5, FALSE), VLOOKUP(C7, 'Ļoti augsti riski-kopsavilkums'!$B$2:$H$101, 5, FALSE)))</f>
      </c>
      <c r="H7" s="133">
        <f>IF($C7="","",IFERROR(VLOOKUP(C7, 'Augsti riski-kopsavilkums'!$B$2:$H$101, 6, FALSE), VLOOKUP(C7, 'Ļoti augsti riski-kopsavilkums'!$B$2:$H$101, 6, FALSE)))</f>
      </c>
      <c r="I7" s="133">
        <f>IF($C7="","",IFERROR(VLOOKUP(C7, 'Augsti riski-kopsavilkums'!$B$2:$H$101, 7, FALSE), VLOOKUP(C7, 'Ļoti augsti riski-kopsavilkums'!$B$2:$H$101, 7, FALSE)))</f>
      </c>
      <c r="J7" s="133"/>
    </row>
    <row r="8" spans="1:28" x14ac:dyDescent="0.25">
      <c r="A8" s="133">
        <f>'Augsti riski-kopsavilkums'!C8</f>
      </c>
      <c r="B8" s="133">
        <f>'Ļoti augsti riski-kopsavilkums'!C8</f>
      </c>
      <c r="C8" s="133">
        <f t="shared" si="0"/>
      </c>
      <c r="D8" s="133">
        <f>IF($C8="","",IFERROR(VLOOKUP(C8, 'Augsti riski-kopsavilkums'!$B$2:$H$101, 2, FALSE), VLOOKUP(C8, 'Ļoti augsti riski-kopsavilkums'!$B$2:$H$101, 2, FALSE)))</f>
      </c>
      <c r="E8" s="133">
        <f>IF($C8="","",IFERROR(VLOOKUP(C8, 'Augsti riski-kopsavilkums'!$B$2:$H$101, 3, FALSE), VLOOKUP(C8, 'Ļoti augsti riski-kopsavilkums'!$B$2:$H$101, 3, FALSE)))</f>
      </c>
      <c r="F8" s="133">
        <f>IF($C8="","",IFERROR(VLOOKUP(C8, 'Augsti riski-kopsavilkums'!$B$2:$H$101, 4, FALSE), VLOOKUP(C8, 'Ļoti augsti riski-kopsavilkums'!$B$2:$H$101, 4, FALSE)))</f>
      </c>
      <c r="G8" s="133">
        <f>IF($C8="","",IFERROR(VLOOKUP(C8, 'Augsti riski-kopsavilkums'!$B$2:$H$101, 5, FALSE), VLOOKUP(C8, 'Ļoti augsti riski-kopsavilkums'!$B$2:$H$101, 5, FALSE)))</f>
      </c>
      <c r="H8" s="133">
        <f>IF($C8="","",IFERROR(VLOOKUP(C8, 'Augsti riski-kopsavilkums'!$B$2:$H$101, 6, FALSE), VLOOKUP(C8, 'Ļoti augsti riski-kopsavilkums'!$B$2:$H$101, 6, FALSE)))</f>
      </c>
      <c r="I8" s="133">
        <f>IF($C8="","",IFERROR(VLOOKUP(C8, 'Augsti riski-kopsavilkums'!$B$2:$H$101, 7, FALSE), VLOOKUP(C8, 'Ļoti augsti riski-kopsavilkums'!$B$2:$H$101, 7, FALSE)))</f>
      </c>
      <c r="J8" s="133"/>
    </row>
    <row r="9" spans="1:28" ht="38.25" x14ac:dyDescent="0.25">
      <c r="A9" s="133">
        <f>'Augsti riski-kopsavilkums'!C9</f>
      </c>
      <c r="B9" s="133">
        <f>'Ļoti augsti riski-kopsavilkums'!C9</f>
      </c>
      <c r="C9" s="133">
        <f t="shared" si="0"/>
      </c>
      <c r="D9" s="133">
        <f>IF($C9="","",IFERROR(VLOOKUP(C9, 'Augsti riski-kopsavilkums'!$B$2:$H$101, 2, FALSE), VLOOKUP(C9, 'Ļoti augsti riski-kopsavilkums'!$B$2:$H$101, 2, FALSE)))</f>
      </c>
      <c r="E9" s="133">
        <f>IF($C9="","",IFERROR(VLOOKUP(C9, 'Augsti riski-kopsavilkums'!$B$2:$H$101, 3, FALSE), VLOOKUP(C9, 'Ļoti augsti riski-kopsavilkums'!$B$2:$H$101, 3, FALSE)))</f>
      </c>
      <c r="F9" s="133">
        <f>IF($C9="","",IFERROR(VLOOKUP(C9, 'Augsti riski-kopsavilkums'!$B$2:$H$101, 4, FALSE), VLOOKUP(C9, 'Ļoti augsti riski-kopsavilkums'!$B$2:$H$101, 4, FALSE)))</f>
      </c>
      <c r="G9" s="133">
        <f>IF($C9="","",IFERROR(VLOOKUP(C9, 'Augsti riski-kopsavilkums'!$B$2:$H$101, 5, FALSE), VLOOKUP(C9, 'Ļoti augsti riski-kopsavilkums'!$B$2:$H$101, 5, FALSE)))</f>
      </c>
      <c r="H9" s="133">
        <f>IF($C9="","",IFERROR(VLOOKUP(C9, 'Augsti riski-kopsavilkums'!$B$2:$H$101, 6, FALSE), VLOOKUP(C9, 'Ļoti augsti riski-kopsavilkums'!$B$2:$H$101, 6, FALSE)))</f>
      </c>
      <c r="I9" s="133">
        <f>IF($C9="","",IFERROR(VLOOKUP(C9, 'Augsti riski-kopsavilkums'!$B$2:$H$101, 7, FALSE), VLOOKUP(C9, 'Ļoti augsti riski-kopsavilkums'!$B$2:$H$101, 7, FALSE)))</f>
      </c>
      <c r="J9" s="133"/>
    </row>
    <row r="10" spans="1:28" ht="25.5" x14ac:dyDescent="0.25">
      <c r="A10" s="133">
        <f>'Augsti riski-kopsavilkums'!C10</f>
      </c>
      <c r="B10" s="133">
        <f>'Ļoti augsti riski-kopsavilkums'!C10</f>
      </c>
      <c r="C10" s="133">
        <f t="shared" si="0"/>
      </c>
      <c r="D10" s="133">
        <f>IF($C10="","",IFERROR(VLOOKUP(C10, 'Augsti riski-kopsavilkums'!$B$2:$H$101, 2, FALSE), VLOOKUP(C10, 'Ļoti augsti riski-kopsavilkums'!$B$2:$H$101, 2, FALSE)))</f>
      </c>
      <c r="E10" s="133">
        <f>IF($C10="","",IFERROR(VLOOKUP(C10, 'Augsti riski-kopsavilkums'!$B$2:$H$101, 3, FALSE), VLOOKUP(C10, 'Ļoti augsti riski-kopsavilkums'!$B$2:$H$101, 3, FALSE)))</f>
      </c>
      <c r="F10" s="133">
        <f>IF($C10="","",IFERROR(VLOOKUP(C10, 'Augsti riski-kopsavilkums'!$B$2:$H$101, 4, FALSE), VLOOKUP(C10, 'Ļoti augsti riski-kopsavilkums'!$B$2:$H$101, 4, FALSE)))</f>
      </c>
      <c r="G10" s="133">
        <f>IF($C10="","",IFERROR(VLOOKUP(C10, 'Augsti riski-kopsavilkums'!$B$2:$H$101, 5, FALSE), VLOOKUP(C10, 'Ļoti augsti riski-kopsavilkums'!$B$2:$H$101, 5, FALSE)))</f>
      </c>
      <c r="H10" s="133">
        <f>IF($C10="","",IFERROR(VLOOKUP(C10, 'Augsti riski-kopsavilkums'!$B$2:$H$101, 6, FALSE), VLOOKUP(C10, 'Ļoti augsti riski-kopsavilkums'!$B$2:$H$101, 6, FALSE)))</f>
      </c>
      <c r="I10" s="133">
        <f>IF($C10="","",IFERROR(VLOOKUP(C10, 'Augsti riski-kopsavilkums'!$B$2:$H$101, 7, FALSE), VLOOKUP(C10, 'Ļoti augsti riski-kopsavilkums'!$B$2:$H$101, 7, FALSE)))</f>
      </c>
      <c r="J10" s="133"/>
    </row>
    <row r="11" spans="1:28" x14ac:dyDescent="0.25">
      <c r="A11" s="133">
        <f>'Augsti riski-kopsavilkums'!C11</f>
      </c>
      <c r="B11" s="133">
        <f>'Ļoti augsti riski-kopsavilkums'!C11</f>
      </c>
      <c r="C11" s="133">
        <f t="shared" si="0"/>
      </c>
      <c r="D11" s="133">
        <f>IF($C11="","",IFERROR(VLOOKUP(C11, 'Augsti riski-kopsavilkums'!$B$2:$H$101, 2, FALSE), VLOOKUP(C11, 'Ļoti augsti riski-kopsavilkums'!$B$2:$H$101, 2, FALSE)))</f>
      </c>
      <c r="E11" s="133">
        <f>IF($C11="","",IFERROR(VLOOKUP(C11, 'Augsti riski-kopsavilkums'!$B$2:$H$101, 3, FALSE), VLOOKUP(C11, 'Ļoti augsti riski-kopsavilkums'!$B$2:$H$101, 3, FALSE)))</f>
      </c>
      <c r="F11" s="133">
        <f>IF($C11="","",IFERROR(VLOOKUP(C11, 'Augsti riski-kopsavilkums'!$B$2:$H$101, 4, FALSE), VLOOKUP(C11, 'Ļoti augsti riski-kopsavilkums'!$B$2:$H$101, 4, FALSE)))</f>
      </c>
      <c r="G11" s="133">
        <f>IF($C11="","",IFERROR(VLOOKUP(C11, 'Augsti riski-kopsavilkums'!$B$2:$H$101, 5, FALSE), VLOOKUP(C11, 'Ļoti augsti riski-kopsavilkums'!$B$2:$H$101, 5, FALSE)))</f>
      </c>
      <c r="H11" s="133">
        <f>IF($C11="","",IFERROR(VLOOKUP(C11, 'Augsti riski-kopsavilkums'!$B$2:$H$101, 6, FALSE), VLOOKUP(C11, 'Ļoti augsti riski-kopsavilkums'!$B$2:$H$101, 6, FALSE)))</f>
      </c>
      <c r="I11" s="133">
        <f>IF($C11="","",IFERROR(VLOOKUP(C11, 'Augsti riski-kopsavilkums'!$B$2:$H$101, 7, FALSE), VLOOKUP(C11, 'Ļoti augsti riski-kopsavilkums'!$B$2:$H$101, 7, FALSE)))</f>
      </c>
      <c r="J11" s="133"/>
    </row>
    <row r="12" spans="1:28" x14ac:dyDescent="0.25">
      <c r="A12" s="133">
        <f>'Augsti riski-kopsavilkums'!C12</f>
      </c>
      <c r="B12" s="133">
        <f>'Ļoti augsti riski-kopsavilkums'!C12</f>
      </c>
      <c r="C12" s="133">
        <f t="shared" si="0"/>
      </c>
      <c r="D12" s="133">
        <f>IF($C12="","",IFERROR(VLOOKUP(C12, 'Augsti riski-kopsavilkums'!$B$2:$H$101, 2, FALSE), VLOOKUP(C12, 'Ļoti augsti riski-kopsavilkums'!$B$2:$H$101, 2, FALSE)))</f>
      </c>
      <c r="E12" s="133">
        <f>IF($C12="","",IFERROR(VLOOKUP(C12, 'Augsti riski-kopsavilkums'!$B$2:$H$101, 3, FALSE), VLOOKUP(C12, 'Ļoti augsti riski-kopsavilkums'!$B$2:$H$101, 3, FALSE)))</f>
      </c>
      <c r="F12" s="133">
        <f>IF($C12="","",IFERROR(VLOOKUP(C12, 'Augsti riski-kopsavilkums'!$B$2:$H$101, 4, FALSE), VLOOKUP(C12, 'Ļoti augsti riski-kopsavilkums'!$B$2:$H$101, 4, FALSE)))</f>
      </c>
      <c r="G12" s="133">
        <f>IF($C12="","",IFERROR(VLOOKUP(C12, 'Augsti riski-kopsavilkums'!$B$2:$H$101, 5, FALSE), VLOOKUP(C12, 'Ļoti augsti riski-kopsavilkums'!$B$2:$H$101, 5, FALSE)))</f>
      </c>
      <c r="H12" s="133">
        <f>IF($C12="","",IFERROR(VLOOKUP(C12, 'Augsti riski-kopsavilkums'!$B$2:$H$101, 6, FALSE), VLOOKUP(C12, 'Ļoti augsti riski-kopsavilkums'!$B$2:$H$101, 6, FALSE)))</f>
      </c>
      <c r="I12" s="133">
        <f>IF($C12="","",IFERROR(VLOOKUP(C12, 'Augsti riski-kopsavilkums'!$B$2:$H$101, 7, FALSE), VLOOKUP(C12, 'Ļoti augsti riski-kopsavilkums'!$B$2:$H$101, 7, FALSE)))</f>
      </c>
      <c r="J12" s="133"/>
    </row>
    <row r="13" spans="1:28" x14ac:dyDescent="0.25">
      <c r="A13" s="133">
        <f>'Augsti riski-kopsavilkums'!C13</f>
      </c>
      <c r="B13" s="133">
        <f>'Ļoti augsti riski-kopsavilkums'!C13</f>
      </c>
      <c r="C13" s="133">
        <f t="shared" si="0"/>
      </c>
      <c r="D13" s="133">
        <f>IF($C13="","",IFERROR(VLOOKUP(C13, 'Augsti riski-kopsavilkums'!$B$2:$H$101, 2, FALSE), VLOOKUP(C13, 'Ļoti augsti riski-kopsavilkums'!$B$2:$H$101, 2, FALSE)))</f>
      </c>
      <c r="E13" s="133">
        <f>IF($C13="","",IFERROR(VLOOKUP(C13, 'Augsti riski-kopsavilkums'!$B$2:$H$101, 3, FALSE), VLOOKUP(C13, 'Ļoti augsti riski-kopsavilkums'!$B$2:$H$101, 3, FALSE)))</f>
      </c>
      <c r="F13" s="133">
        <f>IF($C13="","",IFERROR(VLOOKUP(C13, 'Augsti riski-kopsavilkums'!$B$2:$H$101, 4, FALSE), VLOOKUP(C13, 'Ļoti augsti riski-kopsavilkums'!$B$2:$H$101, 4, FALSE)))</f>
      </c>
      <c r="G13" s="133">
        <f>IF($C13="","",IFERROR(VLOOKUP(C13, 'Augsti riski-kopsavilkums'!$B$2:$H$101, 5, FALSE), VLOOKUP(C13, 'Ļoti augsti riski-kopsavilkums'!$B$2:$H$101, 5, FALSE)))</f>
      </c>
      <c r="H13" s="133">
        <f>IF($C13="","",IFERROR(VLOOKUP(C13, 'Augsti riski-kopsavilkums'!$B$2:$H$101, 6, FALSE), VLOOKUP(C13, 'Ļoti augsti riski-kopsavilkums'!$B$2:$H$101, 6, FALSE)))</f>
      </c>
      <c r="I13" s="133">
        <f>IF($C13="","",IFERROR(VLOOKUP(C13, 'Augsti riski-kopsavilkums'!$B$2:$H$101, 7, FALSE), VLOOKUP(C13, 'Ļoti augsti riski-kopsavilkums'!$B$2:$H$101, 7, FALSE)))</f>
      </c>
      <c r="J13" s="133"/>
    </row>
    <row r="14" spans="1:28" x14ac:dyDescent="0.25">
      <c r="A14" s="133">
        <f>'Augsti riski-kopsavilkums'!C14</f>
      </c>
      <c r="B14" s="133">
        <f>'Ļoti augsti riski-kopsavilkums'!C14</f>
      </c>
      <c r="C14" s="133">
        <f t="shared" si="0"/>
      </c>
      <c r="D14" s="133">
        <f>IF($C14="","",IFERROR(VLOOKUP(C14, 'Augsti riski-kopsavilkums'!$B$2:$H$101, 2, FALSE), VLOOKUP(C14, 'Ļoti augsti riski-kopsavilkums'!$B$2:$H$101, 2, FALSE)))</f>
      </c>
      <c r="E14" s="133">
        <f>IF($C14="","",IFERROR(VLOOKUP(C14, 'Augsti riski-kopsavilkums'!$B$2:$H$101, 3, FALSE), VLOOKUP(C14, 'Ļoti augsti riski-kopsavilkums'!$B$2:$H$101, 3, FALSE)))</f>
      </c>
      <c r="F14" s="133">
        <f>IF($C14="","",IFERROR(VLOOKUP(C14, 'Augsti riski-kopsavilkums'!$B$2:$H$101, 4, FALSE), VLOOKUP(C14, 'Ļoti augsti riski-kopsavilkums'!$B$2:$H$101, 4, FALSE)))</f>
      </c>
      <c r="G14" s="133">
        <f>IF($C14="","",IFERROR(VLOOKUP(C14, 'Augsti riski-kopsavilkums'!$B$2:$H$101, 5, FALSE), VLOOKUP(C14, 'Ļoti augsti riski-kopsavilkums'!$B$2:$H$101, 5, FALSE)))</f>
      </c>
      <c r="H14" s="133">
        <f>IF($C14="","",IFERROR(VLOOKUP(C14, 'Augsti riski-kopsavilkums'!$B$2:$H$101, 6, FALSE), VLOOKUP(C14, 'Ļoti augsti riski-kopsavilkums'!$B$2:$H$101, 6, FALSE)))</f>
      </c>
      <c r="I14" s="133">
        <f>IF($C14="","",IFERROR(VLOOKUP(C14, 'Augsti riski-kopsavilkums'!$B$2:$H$101, 7, FALSE), VLOOKUP(C14, 'Ļoti augsti riski-kopsavilkums'!$B$2:$H$101, 7, FALSE)))</f>
      </c>
      <c r="J14" s="133"/>
    </row>
    <row r="15" spans="1:28" x14ac:dyDescent="0.25">
      <c r="A15" s="133">
        <f>'Augsti riski-kopsavilkums'!C15</f>
      </c>
      <c r="B15" s="133">
        <f>'Ļoti augsti riski-kopsavilkums'!C15</f>
      </c>
      <c r="C15" s="133">
        <f t="shared" si="0"/>
      </c>
      <c r="D15" s="133">
        <f>IF($C15="","",IFERROR(VLOOKUP(C15, 'Augsti riski-kopsavilkums'!$B$2:$H$101, 2, FALSE), VLOOKUP(C15, 'Ļoti augsti riski-kopsavilkums'!$B$2:$H$101, 2, FALSE)))</f>
      </c>
      <c r="E15" s="133">
        <f>IF($C15="","",IFERROR(VLOOKUP(C15, 'Augsti riski-kopsavilkums'!$B$2:$H$101, 3, FALSE), VLOOKUP(C15, 'Ļoti augsti riski-kopsavilkums'!$B$2:$H$101, 3, FALSE)))</f>
      </c>
      <c r="F15" s="133">
        <f>IF($C15="","",IFERROR(VLOOKUP(C15, 'Augsti riski-kopsavilkums'!$B$2:$H$101, 4, FALSE), VLOOKUP(C15, 'Ļoti augsti riski-kopsavilkums'!$B$2:$H$101, 4, FALSE)))</f>
      </c>
      <c r="G15" s="133">
        <f>IF($C15="","",IFERROR(VLOOKUP(C15, 'Augsti riski-kopsavilkums'!$B$2:$H$101, 5, FALSE), VLOOKUP(C15, 'Ļoti augsti riski-kopsavilkums'!$B$2:$H$101, 5, FALSE)))</f>
      </c>
      <c r="H15" s="133">
        <f>IF($C15="","",IFERROR(VLOOKUP(C15, 'Augsti riski-kopsavilkums'!$B$2:$H$101, 6, FALSE), VLOOKUP(C15, 'Ļoti augsti riski-kopsavilkums'!$B$2:$H$101, 6, FALSE)))</f>
      </c>
      <c r="I15" s="133">
        <f>IF($C15="","",IFERROR(VLOOKUP(C15, 'Augsti riski-kopsavilkums'!$B$2:$H$101, 7, FALSE), VLOOKUP(C15, 'Ļoti augsti riski-kopsavilkums'!$B$2:$H$101, 7, FALSE)))</f>
      </c>
      <c r="J15" s="133"/>
    </row>
    <row r="16" spans="1:28" x14ac:dyDescent="0.25">
      <c r="A16" s="133">
        <f>'Augsti riski-kopsavilkums'!C16</f>
      </c>
      <c r="B16" s="133">
        <f>'Ļoti augsti riski-kopsavilkums'!C16</f>
      </c>
      <c r="C16" s="133">
        <f t="shared" si="0"/>
      </c>
      <c r="D16" s="133">
        <f>IF($C16="","",IFERROR(VLOOKUP(C16, 'Augsti riski-kopsavilkums'!$B$2:$H$101, 2, FALSE), VLOOKUP(C16, 'Ļoti augsti riski-kopsavilkums'!$B$2:$H$101, 2, FALSE)))</f>
      </c>
      <c r="E16" s="133">
        <f>IF($C16="","",IFERROR(VLOOKUP(C16, 'Augsti riski-kopsavilkums'!$B$2:$H$101, 3, FALSE), VLOOKUP(C16, 'Ļoti augsti riski-kopsavilkums'!$B$2:$H$101, 3, FALSE)))</f>
      </c>
      <c r="F16" s="133">
        <f>IF($C16="","",IFERROR(VLOOKUP(C16, 'Augsti riski-kopsavilkums'!$B$2:$H$101, 4, FALSE), VLOOKUP(C16, 'Ļoti augsti riski-kopsavilkums'!$B$2:$H$101, 4, FALSE)))</f>
      </c>
      <c r="G16" s="133">
        <f>IF($C16="","",IFERROR(VLOOKUP(C16, 'Augsti riski-kopsavilkums'!$B$2:$H$101, 5, FALSE), VLOOKUP(C16, 'Ļoti augsti riski-kopsavilkums'!$B$2:$H$101, 5, FALSE)))</f>
      </c>
      <c r="H16" s="133">
        <f>IF($C16="","",IFERROR(VLOOKUP(C16, 'Augsti riski-kopsavilkums'!$B$2:$H$101, 6, FALSE), VLOOKUP(C16, 'Ļoti augsti riski-kopsavilkums'!$B$2:$H$101, 6, FALSE)))</f>
      </c>
      <c r="I16" s="133">
        <f>IF($C16="","",IFERROR(VLOOKUP(C16, 'Augsti riski-kopsavilkums'!$B$2:$H$101, 7, FALSE), VLOOKUP(C16, 'Ļoti augsti riski-kopsavilkums'!$B$2:$H$101, 7, FALSE)))</f>
      </c>
      <c r="J16" s="133"/>
    </row>
    <row r="17" spans="1:10" x14ac:dyDescent="0.25">
      <c r="A17" s="133">
        <f>'Augsti riski-kopsavilkums'!C17</f>
      </c>
      <c r="B17" s="133">
        <f>'Ļoti augsti riski-kopsavilkums'!C17</f>
      </c>
      <c r="C17" s="133">
        <f t="shared" si="0"/>
      </c>
      <c r="D17" s="133">
        <f>IF($C17="","",IFERROR(VLOOKUP(C17, 'Augsti riski-kopsavilkums'!$B$2:$H$101, 2, FALSE), VLOOKUP(C17, 'Ļoti augsti riski-kopsavilkums'!$B$2:$H$101, 2, FALSE)))</f>
      </c>
      <c r="E17" s="133">
        <f>IF($C17="","",IFERROR(VLOOKUP(C17, 'Augsti riski-kopsavilkums'!$B$2:$H$101, 3, FALSE), VLOOKUP(C17, 'Ļoti augsti riski-kopsavilkums'!$B$2:$H$101, 3, FALSE)))</f>
      </c>
      <c r="F17" s="133">
        <f>IF($C17="","",IFERROR(VLOOKUP(C17, 'Augsti riski-kopsavilkums'!$B$2:$H$101, 4, FALSE), VLOOKUP(C17, 'Ļoti augsti riski-kopsavilkums'!$B$2:$H$101, 4, FALSE)))</f>
      </c>
      <c r="G17" s="133">
        <f>IF($C17="","",IFERROR(VLOOKUP(C17, 'Augsti riski-kopsavilkums'!$B$2:$H$101, 5, FALSE), VLOOKUP(C17, 'Ļoti augsti riski-kopsavilkums'!$B$2:$H$101, 5, FALSE)))</f>
      </c>
      <c r="H17" s="133">
        <f>IF($C17="","",IFERROR(VLOOKUP(C17, 'Augsti riski-kopsavilkums'!$B$2:$H$101, 6, FALSE), VLOOKUP(C17, 'Ļoti augsti riski-kopsavilkums'!$B$2:$H$101, 6, FALSE)))</f>
      </c>
      <c r="I17" s="133">
        <f>IF($C17="","",IFERROR(VLOOKUP(C17, 'Augsti riski-kopsavilkums'!$B$2:$H$101, 7, FALSE), VLOOKUP(C17, 'Ļoti augsti riski-kopsavilkums'!$B$2:$H$101, 7, FALSE)))</f>
      </c>
      <c r="J17" s="133"/>
    </row>
    <row r="18" spans="1:10" x14ac:dyDescent="0.25">
      <c r="A18" s="133">
        <f>'Augsti riski-kopsavilkums'!C18</f>
      </c>
      <c r="B18" s="133">
        <f>'Ļoti augsti riski-kopsavilkums'!C18</f>
      </c>
      <c r="C18" s="133">
        <f t="shared" si="0"/>
      </c>
      <c r="D18" s="133">
        <f>IF($C18="","",IFERROR(VLOOKUP(C18, 'Augsti riski-kopsavilkums'!$B$2:$H$101, 2, FALSE), VLOOKUP(C18, 'Ļoti augsti riski-kopsavilkums'!$B$2:$H$101, 2, FALSE)))</f>
      </c>
      <c r="E18" s="133">
        <f>IF($C18="","",IFERROR(VLOOKUP(C18, 'Augsti riski-kopsavilkums'!$B$2:$H$101, 3, FALSE), VLOOKUP(C18, 'Ļoti augsti riski-kopsavilkums'!$B$2:$H$101, 3, FALSE)))</f>
      </c>
      <c r="F18" s="133">
        <f>IF($C18="","",IFERROR(VLOOKUP(C18, 'Augsti riski-kopsavilkums'!$B$2:$H$101, 4, FALSE), VLOOKUP(C18, 'Ļoti augsti riski-kopsavilkums'!$B$2:$H$101, 4, FALSE)))</f>
      </c>
      <c r="G18" s="133">
        <f>IF($C18="","",IFERROR(VLOOKUP(C18, 'Augsti riski-kopsavilkums'!$B$2:$H$101, 5, FALSE), VLOOKUP(C18, 'Ļoti augsti riski-kopsavilkums'!$B$2:$H$101, 5, FALSE)))</f>
      </c>
      <c r="H18" s="133">
        <f>IF($C18="","",IFERROR(VLOOKUP(C18, 'Augsti riski-kopsavilkums'!$B$2:$H$101, 6, FALSE), VLOOKUP(C18, 'Ļoti augsti riski-kopsavilkums'!$B$2:$H$101, 6, FALSE)))</f>
      </c>
      <c r="I18" s="133">
        <f>IF($C18="","",IFERROR(VLOOKUP(C18, 'Augsti riski-kopsavilkums'!$B$2:$H$101, 7, FALSE), VLOOKUP(C18, 'Ļoti augsti riski-kopsavilkums'!$B$2:$H$101, 7, FALSE)))</f>
      </c>
      <c r="J18" s="133"/>
    </row>
    <row r="19" spans="1:10" x14ac:dyDescent="0.25">
      <c r="A19" s="133">
        <f>'Augsti riski-kopsavilkums'!C19</f>
      </c>
      <c r="B19" s="133">
        <f>'Ļoti augsti riski-kopsavilkums'!C19</f>
      </c>
      <c r="C19" s="133">
        <f t="shared" si="0"/>
      </c>
      <c r="D19" s="133">
        <f>IF($C19="","",IFERROR(VLOOKUP(C19, 'Augsti riski-kopsavilkums'!$B$2:$H$101, 2, FALSE), VLOOKUP(C19, 'Ļoti augsti riski-kopsavilkums'!$B$2:$H$101, 2, FALSE)))</f>
      </c>
      <c r="E19" s="133">
        <f>IF($C19="","",IFERROR(VLOOKUP(C19, 'Augsti riski-kopsavilkums'!$B$2:$H$101, 3, FALSE), VLOOKUP(C19, 'Ļoti augsti riski-kopsavilkums'!$B$2:$H$101, 3, FALSE)))</f>
      </c>
      <c r="F19" s="133">
        <f>IF($C19="","",IFERROR(VLOOKUP(C19, 'Augsti riski-kopsavilkums'!$B$2:$H$101, 4, FALSE), VLOOKUP(C19, 'Ļoti augsti riski-kopsavilkums'!$B$2:$H$101, 4, FALSE)))</f>
      </c>
      <c r="G19" s="133">
        <f>IF($C19="","",IFERROR(VLOOKUP(C19, 'Augsti riski-kopsavilkums'!$B$2:$H$101, 5, FALSE), VLOOKUP(C19, 'Ļoti augsti riski-kopsavilkums'!$B$2:$H$101, 5, FALSE)))</f>
      </c>
      <c r="H19" s="133">
        <f>IF($C19="","",IFERROR(VLOOKUP(C19, 'Augsti riski-kopsavilkums'!$B$2:$H$101, 6, FALSE), VLOOKUP(C19, 'Ļoti augsti riski-kopsavilkums'!$B$2:$H$101, 6, FALSE)))</f>
      </c>
      <c r="I19" s="133">
        <f>IF($C19="","",IFERROR(VLOOKUP(C19, 'Augsti riski-kopsavilkums'!$B$2:$H$101, 7, FALSE), VLOOKUP(C19, 'Ļoti augsti riski-kopsavilkums'!$B$2:$H$101, 7, FALSE)))</f>
      </c>
      <c r="J19" s="133"/>
    </row>
    <row r="20" spans="1:10" x14ac:dyDescent="0.25">
      <c r="A20" s="133">
        <f>'Augsti riski-kopsavilkums'!C20</f>
      </c>
      <c r="B20" s="133">
        <f>'Ļoti augsti riski-kopsavilkums'!C20</f>
      </c>
      <c r="C20" s="133">
        <f t="shared" si="0"/>
      </c>
      <c r="D20" s="133">
        <f>IF($C20="","",IFERROR(VLOOKUP(C20, 'Augsti riski-kopsavilkums'!$B$2:$H$101, 2, FALSE), VLOOKUP(C20, 'Ļoti augsti riski-kopsavilkums'!$B$2:$H$101, 2, FALSE)))</f>
      </c>
      <c r="E20" s="133">
        <f>IF($C20="","",IFERROR(VLOOKUP(C20, 'Augsti riski-kopsavilkums'!$B$2:$H$101, 3, FALSE), VLOOKUP(C20, 'Ļoti augsti riski-kopsavilkums'!$B$2:$H$101, 3, FALSE)))</f>
      </c>
      <c r="F20" s="133">
        <f>IF($C20="","",IFERROR(VLOOKUP(C20, 'Augsti riski-kopsavilkums'!$B$2:$H$101, 4, FALSE), VLOOKUP(C20, 'Ļoti augsti riski-kopsavilkums'!$B$2:$H$101, 4, FALSE)))</f>
      </c>
      <c r="G20" s="133">
        <f>IF($C20="","",IFERROR(VLOOKUP(C20, 'Augsti riski-kopsavilkums'!$B$2:$H$101, 5, FALSE), VLOOKUP(C20, 'Ļoti augsti riski-kopsavilkums'!$B$2:$H$101, 5, FALSE)))</f>
      </c>
      <c r="H20" s="133">
        <f>IF($C20="","",IFERROR(VLOOKUP(C20, 'Augsti riski-kopsavilkums'!$B$2:$H$101, 6, FALSE), VLOOKUP(C20, 'Ļoti augsti riski-kopsavilkums'!$B$2:$H$101, 6, FALSE)))</f>
      </c>
      <c r="I20" s="133">
        <f>IF($C20="","",IFERROR(VLOOKUP(C20, 'Augsti riski-kopsavilkums'!$B$2:$H$101, 7, FALSE), VLOOKUP(C20, 'Ļoti augsti riski-kopsavilkums'!$B$2:$H$101, 7, FALSE)))</f>
      </c>
      <c r="J20" s="133"/>
    </row>
    <row r="21" spans="1:10" x14ac:dyDescent="0.25">
      <c r="A21" s="133">
        <f>'Augsti riski-kopsavilkums'!C21</f>
      </c>
      <c r="B21" s="133">
        <f>'Ļoti augsti riski-kopsavilkums'!C21</f>
      </c>
      <c r="C21" s="133">
        <f t="shared" si="0"/>
      </c>
      <c r="D21" s="133">
        <f>IF($C21="","",IFERROR(VLOOKUP(C21, 'Augsti riski-kopsavilkums'!$B$2:$H$101, 2, FALSE), VLOOKUP(C21, 'Ļoti augsti riski-kopsavilkums'!$B$2:$H$101, 2, FALSE)))</f>
      </c>
      <c r="E21" s="133">
        <f>IF($C21="","",IFERROR(VLOOKUP(C21, 'Augsti riski-kopsavilkums'!$B$2:$H$101, 3, FALSE), VLOOKUP(C21, 'Ļoti augsti riski-kopsavilkums'!$B$2:$H$101, 3, FALSE)))</f>
      </c>
      <c r="F21" s="133">
        <f>IF($C21="","",IFERROR(VLOOKUP(C21, 'Augsti riski-kopsavilkums'!$B$2:$H$101, 4, FALSE), VLOOKUP(C21, 'Ļoti augsti riski-kopsavilkums'!$B$2:$H$101, 4, FALSE)))</f>
      </c>
      <c r="G21" s="133">
        <f>IF($C21="","",IFERROR(VLOOKUP(C21, 'Augsti riski-kopsavilkums'!$B$2:$H$101, 5, FALSE), VLOOKUP(C21, 'Ļoti augsti riski-kopsavilkums'!$B$2:$H$101, 5, FALSE)))</f>
      </c>
      <c r="H21" s="133">
        <f>IF($C21="","",IFERROR(VLOOKUP(C21, 'Augsti riski-kopsavilkums'!$B$2:$H$101, 6, FALSE), VLOOKUP(C21, 'Ļoti augsti riski-kopsavilkums'!$B$2:$H$101, 6, FALSE)))</f>
      </c>
      <c r="I21" s="133">
        <f>IF($C21="","",IFERROR(VLOOKUP(C21, 'Augsti riski-kopsavilkums'!$B$2:$H$101, 7, FALSE), VLOOKUP(C21, 'Ļoti augsti riski-kopsavilkums'!$B$2:$H$101, 7, FALSE)))</f>
      </c>
      <c r="J21" s="133"/>
    </row>
    <row r="22" spans="1:10" x14ac:dyDescent="0.25">
      <c r="A22" s="133">
        <f>'Augsti riski-kopsavilkums'!C22</f>
      </c>
      <c r="B22" s="133">
        <f>'Ļoti augsti riski-kopsavilkums'!C22</f>
      </c>
      <c r="C22" s="133">
        <f t="shared" si="0"/>
      </c>
      <c r="D22" s="133">
        <f>IF($C22="","",IFERROR(VLOOKUP(C22, 'Augsti riski-kopsavilkums'!$B$2:$H$101, 2, FALSE), VLOOKUP(C22, 'Ļoti augsti riski-kopsavilkums'!$B$2:$H$101, 2, FALSE)))</f>
      </c>
      <c r="E22" s="133">
        <f>IF($C22="","",IFERROR(VLOOKUP(C22, 'Augsti riski-kopsavilkums'!$B$2:$H$101, 3, FALSE), VLOOKUP(C22, 'Ļoti augsti riski-kopsavilkums'!$B$2:$H$101, 3, FALSE)))</f>
      </c>
      <c r="F22" s="133">
        <f>IF($C22="","",IFERROR(VLOOKUP(C22, 'Augsti riski-kopsavilkums'!$B$2:$H$101, 4, FALSE), VLOOKUP(C22, 'Ļoti augsti riski-kopsavilkums'!$B$2:$H$101, 4, FALSE)))</f>
      </c>
      <c r="G22" s="133">
        <f>IF($C22="","",IFERROR(VLOOKUP(C22, 'Augsti riski-kopsavilkums'!$B$2:$H$101, 5, FALSE), VLOOKUP(C22, 'Ļoti augsti riski-kopsavilkums'!$B$2:$H$101, 5, FALSE)))</f>
      </c>
      <c r="H22" s="133">
        <f>IF($C22="","",IFERROR(VLOOKUP(C22, 'Augsti riski-kopsavilkums'!$B$2:$H$101, 6, FALSE), VLOOKUP(C22, 'Ļoti augsti riski-kopsavilkums'!$B$2:$H$101, 6, FALSE)))</f>
      </c>
      <c r="I22" s="133">
        <f>IF($C22="","",IFERROR(VLOOKUP(C22, 'Augsti riski-kopsavilkums'!$B$2:$H$101, 7, FALSE), VLOOKUP(C22, 'Ļoti augsti riski-kopsavilkums'!$B$2:$H$101, 7, FALSE)))</f>
      </c>
      <c r="J22" s="133"/>
    </row>
    <row r="23" spans="1:10" x14ac:dyDescent="0.25">
      <c r="A23" s="133">
        <f>'Augsti riski-kopsavilkums'!C23</f>
      </c>
      <c r="B23" s="133">
        <f>'Ļoti augsti riski-kopsavilkums'!C23</f>
      </c>
      <c r="C23" s="133">
        <f t="shared" si="0"/>
      </c>
      <c r="D23" s="133">
        <f>IF($C23="","",IFERROR(VLOOKUP(C23, 'Augsti riski-kopsavilkums'!$B$2:$H$101, 2, FALSE), VLOOKUP(C23, 'Ļoti augsti riski-kopsavilkums'!$B$2:$H$101, 2, FALSE)))</f>
      </c>
      <c r="E23" s="133">
        <f>IF($C23="","",IFERROR(VLOOKUP(C23, 'Augsti riski-kopsavilkums'!$B$2:$H$101, 3, FALSE), VLOOKUP(C23, 'Ļoti augsti riski-kopsavilkums'!$B$2:$H$101, 3, FALSE)))</f>
      </c>
      <c r="F23" s="133">
        <f>IF($C23="","",IFERROR(VLOOKUP(C23, 'Augsti riski-kopsavilkums'!$B$2:$H$101, 4, FALSE), VLOOKUP(C23, 'Ļoti augsti riski-kopsavilkums'!$B$2:$H$101, 4, FALSE)))</f>
      </c>
      <c r="G23" s="133">
        <f>IF($C23="","",IFERROR(VLOOKUP(C23, 'Augsti riski-kopsavilkums'!$B$2:$H$101, 5, FALSE), VLOOKUP(C23, 'Ļoti augsti riski-kopsavilkums'!$B$2:$H$101, 5, FALSE)))</f>
      </c>
      <c r="H23" s="133">
        <f>IF($C23="","",IFERROR(VLOOKUP(C23, 'Augsti riski-kopsavilkums'!$B$2:$H$101, 6, FALSE), VLOOKUP(C23, 'Ļoti augsti riski-kopsavilkums'!$B$2:$H$101, 6, FALSE)))</f>
      </c>
      <c r="I23" s="133">
        <f>IF($C23="","",IFERROR(VLOOKUP(C23, 'Augsti riski-kopsavilkums'!$B$2:$H$101, 7, FALSE), VLOOKUP(C23, 'Ļoti augsti riski-kopsavilkums'!$B$2:$H$101, 7, FALSE)))</f>
      </c>
      <c r="J23" s="133"/>
    </row>
    <row r="24" spans="1:10" x14ac:dyDescent="0.25">
      <c r="A24" s="133">
        <f>'Augsti riski-kopsavilkums'!C24</f>
      </c>
      <c r="B24" s="133">
        <f>'Ļoti augsti riski-kopsavilkums'!C24</f>
      </c>
      <c r="C24" s="133">
        <f t="shared" si="0"/>
      </c>
      <c r="D24" s="133">
        <f>IF($C24="","",IFERROR(VLOOKUP(C24, 'Augsti riski-kopsavilkums'!$B$2:$H$101, 2, FALSE), VLOOKUP(C24, 'Ļoti augsti riski-kopsavilkums'!$B$2:$H$101, 2, FALSE)))</f>
      </c>
      <c r="E24" s="133">
        <f>IF($C24="","",IFERROR(VLOOKUP(C24, 'Augsti riski-kopsavilkums'!$B$2:$H$101, 3, FALSE), VLOOKUP(C24, 'Ļoti augsti riski-kopsavilkums'!$B$2:$H$101, 3, FALSE)))</f>
      </c>
      <c r="F24" s="133">
        <f>IF($C24="","",IFERROR(VLOOKUP(C24, 'Augsti riski-kopsavilkums'!$B$2:$H$101, 4, FALSE), VLOOKUP(C24, 'Ļoti augsti riski-kopsavilkums'!$B$2:$H$101, 4, FALSE)))</f>
      </c>
      <c r="G24" s="133">
        <f>IF($C24="","",IFERROR(VLOOKUP(C24, 'Augsti riski-kopsavilkums'!$B$2:$H$101, 5, FALSE), VLOOKUP(C24, 'Ļoti augsti riski-kopsavilkums'!$B$2:$H$101, 5, FALSE)))</f>
      </c>
      <c r="H24" s="133">
        <f>IF($C24="","",IFERROR(VLOOKUP(C24, 'Augsti riski-kopsavilkums'!$B$2:$H$101, 6, FALSE), VLOOKUP(C24, 'Ļoti augsti riski-kopsavilkums'!$B$2:$H$101, 6, FALSE)))</f>
      </c>
      <c r="I24" s="133">
        <f>IF($C24="","",IFERROR(VLOOKUP(C24, 'Augsti riski-kopsavilkums'!$B$2:$H$101, 7, FALSE), VLOOKUP(C24, 'Ļoti augsti riski-kopsavilkums'!$B$2:$H$101, 7, FALSE)))</f>
      </c>
      <c r="J24" s="133"/>
    </row>
    <row r="25" spans="1:10" x14ac:dyDescent="0.25">
      <c r="A25" s="133">
        <f>'Augsti riski-kopsavilkums'!C25</f>
      </c>
      <c r="B25" s="133">
        <f>'Ļoti augsti riski-kopsavilkums'!C25</f>
      </c>
      <c r="C25" s="133">
        <f t="shared" si="0"/>
      </c>
      <c r="D25" s="133">
        <f>IF($C25="","",IFERROR(VLOOKUP(C25, 'Augsti riski-kopsavilkums'!$B$2:$H$101, 2, FALSE), VLOOKUP(C25, 'Ļoti augsti riski-kopsavilkums'!$B$2:$H$101, 2, FALSE)))</f>
      </c>
      <c r="E25" s="133">
        <f>IF($C25="","",IFERROR(VLOOKUP(C25, 'Augsti riski-kopsavilkums'!$B$2:$H$101, 3, FALSE), VLOOKUP(C25, 'Ļoti augsti riski-kopsavilkums'!$B$2:$H$101, 3, FALSE)))</f>
      </c>
      <c r="F25" s="133">
        <f>IF($C25="","",IFERROR(VLOOKUP(C25, 'Augsti riski-kopsavilkums'!$B$2:$H$101, 4, FALSE), VLOOKUP(C25, 'Ļoti augsti riski-kopsavilkums'!$B$2:$H$101, 4, FALSE)))</f>
      </c>
      <c r="G25" s="133">
        <f>IF($C25="","",IFERROR(VLOOKUP(C25, 'Augsti riski-kopsavilkums'!$B$2:$H$101, 5, FALSE), VLOOKUP(C25, 'Ļoti augsti riski-kopsavilkums'!$B$2:$H$101, 5, FALSE)))</f>
      </c>
      <c r="H25" s="133">
        <f>IF($C25="","",IFERROR(VLOOKUP(C25, 'Augsti riski-kopsavilkums'!$B$2:$H$101, 6, FALSE), VLOOKUP(C25, 'Ļoti augsti riski-kopsavilkums'!$B$2:$H$101, 6, FALSE)))</f>
      </c>
      <c r="I25" s="133">
        <f>IF($C25="","",IFERROR(VLOOKUP(C25, 'Augsti riski-kopsavilkums'!$B$2:$H$101, 7, FALSE), VLOOKUP(C25, 'Ļoti augsti riski-kopsavilkums'!$B$2:$H$101, 7, FALSE)))</f>
      </c>
      <c r="J25" s="133"/>
    </row>
    <row r="26" spans="1:10" x14ac:dyDescent="0.25">
      <c r="A26" s="133">
        <f>'Augsti riski-kopsavilkums'!C26</f>
      </c>
      <c r="B26" s="133">
        <f>'Ļoti augsti riski-kopsavilkums'!C26</f>
      </c>
      <c r="C26" s="133">
        <f t="shared" si="0"/>
      </c>
      <c r="D26" s="133">
        <f>IF($C26="","",IFERROR(VLOOKUP(C26, 'Augsti riski-kopsavilkums'!$B$2:$H$101, 2, FALSE), VLOOKUP(C26, 'Ļoti augsti riski-kopsavilkums'!$B$2:$H$101, 2, FALSE)))</f>
      </c>
      <c r="E26" s="133">
        <f>IF($C26="","",IFERROR(VLOOKUP(C26, 'Augsti riski-kopsavilkums'!$B$2:$H$101, 3, FALSE), VLOOKUP(C26, 'Ļoti augsti riski-kopsavilkums'!$B$2:$H$101, 3, FALSE)))</f>
      </c>
      <c r="F26" s="133">
        <f>IF($C26="","",IFERROR(VLOOKUP(C26, 'Augsti riski-kopsavilkums'!$B$2:$H$101, 4, FALSE), VLOOKUP(C26, 'Ļoti augsti riski-kopsavilkums'!$B$2:$H$101, 4, FALSE)))</f>
      </c>
      <c r="G26" s="133">
        <f>IF($C26="","",IFERROR(VLOOKUP(C26, 'Augsti riski-kopsavilkums'!$B$2:$H$101, 5, FALSE), VLOOKUP(C26, 'Ļoti augsti riski-kopsavilkums'!$B$2:$H$101, 5, FALSE)))</f>
      </c>
      <c r="H26" s="133">
        <f>IF($C26="","",IFERROR(VLOOKUP(C26, 'Augsti riski-kopsavilkums'!$B$2:$H$101, 6, FALSE), VLOOKUP(C26, 'Ļoti augsti riski-kopsavilkums'!$B$2:$H$101, 6, FALSE)))</f>
      </c>
      <c r="I26" s="133">
        <f>IF($C26="","",IFERROR(VLOOKUP(C26, 'Augsti riski-kopsavilkums'!$B$2:$H$101, 7, FALSE), VLOOKUP(C26, 'Ļoti augsti riski-kopsavilkums'!$B$2:$H$101, 7, FALSE)))</f>
      </c>
      <c r="J26" s="133"/>
    </row>
    <row r="27" spans="1:10" x14ac:dyDescent="0.25">
      <c r="A27" s="133">
        <f>'Augsti riski-kopsavilkums'!C27</f>
      </c>
      <c r="B27" s="133">
        <f>'Ļoti augsti riski-kopsavilkums'!C27</f>
      </c>
      <c r="C27" s="133">
        <f t="shared" si="0"/>
      </c>
      <c r="D27" s="133">
        <f>IF($C27="","",IFERROR(VLOOKUP(C27, 'Augsti riski-kopsavilkums'!$B$2:$H$101, 2, FALSE), VLOOKUP(C27, 'Ļoti augsti riski-kopsavilkums'!$B$2:$H$101, 2, FALSE)))</f>
      </c>
      <c r="E27" s="133">
        <f>IF($C27="","",IFERROR(VLOOKUP(C27, 'Augsti riski-kopsavilkums'!$B$2:$H$101, 3, FALSE), VLOOKUP(C27, 'Ļoti augsti riski-kopsavilkums'!$B$2:$H$101, 3, FALSE)))</f>
      </c>
      <c r="F27" s="133">
        <f>IF($C27="","",IFERROR(VLOOKUP(C27, 'Augsti riski-kopsavilkums'!$B$2:$H$101, 4, FALSE), VLOOKUP(C27, 'Ļoti augsti riski-kopsavilkums'!$B$2:$H$101, 4, FALSE)))</f>
      </c>
      <c r="G27" s="133">
        <f>IF($C27="","",IFERROR(VLOOKUP(C27, 'Augsti riski-kopsavilkums'!$B$2:$H$101, 5, FALSE), VLOOKUP(C27, 'Ļoti augsti riski-kopsavilkums'!$B$2:$H$101, 5, FALSE)))</f>
      </c>
      <c r="H27" s="133">
        <f>IF($C27="","",IFERROR(VLOOKUP(C27, 'Augsti riski-kopsavilkums'!$B$2:$H$101, 6, FALSE), VLOOKUP(C27, 'Ļoti augsti riski-kopsavilkums'!$B$2:$H$101, 6, FALSE)))</f>
      </c>
      <c r="I27" s="133">
        <f>IF($C27="","",IFERROR(VLOOKUP(C27, 'Augsti riski-kopsavilkums'!$B$2:$H$101, 7, FALSE), VLOOKUP(C27, 'Ļoti augsti riski-kopsavilkums'!$B$2:$H$101, 7, FALSE)))</f>
      </c>
      <c r="J27" s="133"/>
    </row>
    <row r="28" spans="1:10" x14ac:dyDescent="0.25">
      <c r="A28" s="133">
        <f>'Augsti riski-kopsavilkums'!C28</f>
      </c>
      <c r="B28" s="133">
        <f>'Ļoti augsti riski-kopsavilkums'!C28</f>
      </c>
      <c r="C28" s="133">
        <f t="shared" si="0"/>
      </c>
      <c r="D28" s="133">
        <f>IF($C28="","",IFERROR(VLOOKUP(C28, 'Augsti riski-kopsavilkums'!$B$2:$H$101, 2, FALSE), VLOOKUP(C28, 'Ļoti augsti riski-kopsavilkums'!$B$2:$H$101, 2, FALSE)))</f>
      </c>
      <c r="E28" s="133">
        <f>IF($C28="","",IFERROR(VLOOKUP(C28, 'Augsti riski-kopsavilkums'!$B$2:$H$101, 3, FALSE), VLOOKUP(C28, 'Ļoti augsti riski-kopsavilkums'!$B$2:$H$101, 3, FALSE)))</f>
      </c>
      <c r="F28" s="133">
        <f>IF($C28="","",IFERROR(VLOOKUP(C28, 'Augsti riski-kopsavilkums'!$B$2:$H$101, 4, FALSE), VLOOKUP(C28, 'Ļoti augsti riski-kopsavilkums'!$B$2:$H$101, 4, FALSE)))</f>
      </c>
      <c r="G28" s="133">
        <f>IF($C28="","",IFERROR(VLOOKUP(C28, 'Augsti riski-kopsavilkums'!$B$2:$H$101, 5, FALSE), VLOOKUP(C28, 'Ļoti augsti riski-kopsavilkums'!$B$2:$H$101, 5, FALSE)))</f>
      </c>
      <c r="H28" s="133">
        <f>IF($C28="","",IFERROR(VLOOKUP(C28, 'Augsti riski-kopsavilkums'!$B$2:$H$101, 6, FALSE), VLOOKUP(C28, 'Ļoti augsti riski-kopsavilkums'!$B$2:$H$101, 6, FALSE)))</f>
      </c>
      <c r="I28" s="133">
        <f>IF($C28="","",IFERROR(VLOOKUP(C28, 'Augsti riski-kopsavilkums'!$B$2:$H$101, 7, FALSE), VLOOKUP(C28, 'Ļoti augsti riski-kopsavilkums'!$B$2:$H$101, 7, FALSE)))</f>
      </c>
      <c r="J28" s="133"/>
    </row>
    <row r="29" spans="1:10" x14ac:dyDescent="0.25">
      <c r="A29" s="133">
        <f>'Augsti riski-kopsavilkums'!C29</f>
      </c>
      <c r="B29" s="133">
        <f>'Ļoti augsti riski-kopsavilkums'!C29</f>
      </c>
      <c r="C29" s="133">
        <f t="shared" si="0"/>
      </c>
      <c r="D29" s="133">
        <f>IF($C29="","",IFERROR(VLOOKUP(C29, 'Augsti riski-kopsavilkums'!$B$2:$H$101, 2, FALSE), VLOOKUP(C29, 'Ļoti augsti riski-kopsavilkums'!$B$2:$H$101, 2, FALSE)))</f>
      </c>
      <c r="E29" s="133">
        <f>IF($C29="","",IFERROR(VLOOKUP(C29, 'Augsti riski-kopsavilkums'!$B$2:$H$101, 3, FALSE), VLOOKUP(C29, 'Ļoti augsti riski-kopsavilkums'!$B$2:$H$101, 3, FALSE)))</f>
      </c>
      <c r="F29" s="133">
        <f>IF($C29="","",IFERROR(VLOOKUP(C29, 'Augsti riski-kopsavilkums'!$B$2:$H$101, 4, FALSE), VLOOKUP(C29, 'Ļoti augsti riski-kopsavilkums'!$B$2:$H$101, 4, FALSE)))</f>
      </c>
      <c r="G29" s="133">
        <f>IF($C29="","",IFERROR(VLOOKUP(C29, 'Augsti riski-kopsavilkums'!$B$2:$H$101, 5, FALSE), VLOOKUP(C29, 'Ļoti augsti riski-kopsavilkums'!$B$2:$H$101, 5, FALSE)))</f>
      </c>
      <c r="H29" s="133">
        <f>IF($C29="","",IFERROR(VLOOKUP(C29, 'Augsti riski-kopsavilkums'!$B$2:$H$101, 6, FALSE), VLOOKUP(C29, 'Ļoti augsti riski-kopsavilkums'!$B$2:$H$101, 6, FALSE)))</f>
      </c>
      <c r="I29" s="133">
        <f>IF($C29="","",IFERROR(VLOOKUP(C29, 'Augsti riski-kopsavilkums'!$B$2:$H$101, 7, FALSE), VLOOKUP(C29, 'Ļoti augsti riski-kopsavilkums'!$B$2:$H$101, 7, FALSE)))</f>
      </c>
      <c r="J29" s="133"/>
    </row>
    <row r="30" spans="1:10" x14ac:dyDescent="0.25">
      <c r="A30" s="133">
        <f>'Augsti riski-kopsavilkums'!C30</f>
      </c>
      <c r="B30" s="133">
        <f>'Ļoti augsti riski-kopsavilkums'!C30</f>
      </c>
      <c r="C30" s="133">
        <f t="shared" si="0"/>
      </c>
      <c r="D30" s="133">
        <f>IF($C30="","",IFERROR(VLOOKUP(C30, 'Augsti riski-kopsavilkums'!$B$2:$H$101, 2, FALSE), VLOOKUP(C30, 'Ļoti augsti riski-kopsavilkums'!$B$2:$H$101, 2, FALSE)))</f>
      </c>
      <c r="E30" s="133">
        <f>IF($C30="","",IFERROR(VLOOKUP(C30, 'Augsti riski-kopsavilkums'!$B$2:$H$101, 3, FALSE), VLOOKUP(C30, 'Ļoti augsti riski-kopsavilkums'!$B$2:$H$101, 3, FALSE)))</f>
      </c>
      <c r="F30" s="133">
        <f>IF($C30="","",IFERROR(VLOOKUP(C30, 'Augsti riski-kopsavilkums'!$B$2:$H$101, 4, FALSE), VLOOKUP(C30, 'Ļoti augsti riski-kopsavilkums'!$B$2:$H$101, 4, FALSE)))</f>
      </c>
      <c r="G30" s="133">
        <f>IF($C30="","",IFERROR(VLOOKUP(C30, 'Augsti riski-kopsavilkums'!$B$2:$H$101, 5, FALSE), VLOOKUP(C30, 'Ļoti augsti riski-kopsavilkums'!$B$2:$H$101, 5, FALSE)))</f>
      </c>
      <c r="H30" s="133">
        <f>IF($C30="","",IFERROR(VLOOKUP(C30, 'Augsti riski-kopsavilkums'!$B$2:$H$101, 6, FALSE), VLOOKUP(C30, 'Ļoti augsti riski-kopsavilkums'!$B$2:$H$101, 6, FALSE)))</f>
      </c>
      <c r="I30" s="133">
        <f>IF($C30="","",IFERROR(VLOOKUP(C30, 'Augsti riski-kopsavilkums'!$B$2:$H$101, 7, FALSE), VLOOKUP(C30, 'Ļoti augsti riski-kopsavilkums'!$B$2:$H$101, 7, FALSE)))</f>
      </c>
      <c r="J30" s="133"/>
    </row>
    <row r="31" spans="1:10" x14ac:dyDescent="0.25">
      <c r="A31" s="133">
        <f>'Augsti riski-kopsavilkums'!C31</f>
      </c>
      <c r="B31" s="133">
        <f>'Ļoti augsti riski-kopsavilkums'!C31</f>
      </c>
      <c r="C31" s="133">
        <f t="shared" si="0"/>
      </c>
      <c r="D31" s="133">
        <f>IF($C31="","",IFERROR(VLOOKUP(C31, 'Augsti riski-kopsavilkums'!$B$2:$H$101, 2, FALSE), VLOOKUP(C31, 'Ļoti augsti riski-kopsavilkums'!$B$2:$H$101, 2, FALSE)))</f>
      </c>
      <c r="E31" s="133">
        <f>IF($C31="","",IFERROR(VLOOKUP(C31, 'Augsti riski-kopsavilkums'!$B$2:$H$101, 3, FALSE), VLOOKUP(C31, 'Ļoti augsti riski-kopsavilkums'!$B$2:$H$101, 3, FALSE)))</f>
      </c>
      <c r="F31" s="133">
        <f>IF($C31="","",IFERROR(VLOOKUP(C31, 'Augsti riski-kopsavilkums'!$B$2:$H$101, 4, FALSE), VLOOKUP(C31, 'Ļoti augsti riski-kopsavilkums'!$B$2:$H$101, 4, FALSE)))</f>
      </c>
      <c r="G31" s="133">
        <f>IF($C31="","",IFERROR(VLOOKUP(C31, 'Augsti riski-kopsavilkums'!$B$2:$H$101, 5, FALSE), VLOOKUP(C31, 'Ļoti augsti riski-kopsavilkums'!$B$2:$H$101, 5, FALSE)))</f>
      </c>
      <c r="H31" s="133">
        <f>IF($C31="","",IFERROR(VLOOKUP(C31, 'Augsti riski-kopsavilkums'!$B$2:$H$101, 6, FALSE), VLOOKUP(C31, 'Ļoti augsti riski-kopsavilkums'!$B$2:$H$101, 6, FALSE)))</f>
      </c>
      <c r="I31" s="133">
        <f>IF($C31="","",IFERROR(VLOOKUP(C31, 'Augsti riski-kopsavilkums'!$B$2:$H$101, 7, FALSE), VLOOKUP(C31, 'Ļoti augsti riski-kopsavilkums'!$B$2:$H$101, 7, FALSE)))</f>
      </c>
      <c r="J31" s="133"/>
    </row>
    <row r="32" spans="1:10" x14ac:dyDescent="0.25">
      <c r="A32" s="133">
        <f>'Augsti riski-kopsavilkums'!C32</f>
      </c>
      <c r="B32" s="133">
        <f>'Ļoti augsti riski-kopsavilkums'!C32</f>
      </c>
      <c r="C32" s="133">
        <f t="shared" si="0"/>
      </c>
      <c r="D32" s="133">
        <f>IF($C32="","",IFERROR(VLOOKUP(C32, 'Augsti riski-kopsavilkums'!$B$2:$H$101, 2, FALSE), VLOOKUP(C32, 'Ļoti augsti riski-kopsavilkums'!$B$2:$H$101, 2, FALSE)))</f>
      </c>
      <c r="E32" s="133">
        <f>IF($C32="","",IFERROR(VLOOKUP(C32, 'Augsti riski-kopsavilkums'!$B$2:$H$101, 3, FALSE), VLOOKUP(C32, 'Ļoti augsti riski-kopsavilkums'!$B$2:$H$101, 3, FALSE)))</f>
      </c>
      <c r="F32" s="133">
        <f>IF($C32="","",IFERROR(VLOOKUP(C32, 'Augsti riski-kopsavilkums'!$B$2:$H$101, 4, FALSE), VLOOKUP(C32, 'Ļoti augsti riski-kopsavilkums'!$B$2:$H$101, 4, FALSE)))</f>
      </c>
      <c r="G32" s="133">
        <f>IF($C32="","",IFERROR(VLOOKUP(C32, 'Augsti riski-kopsavilkums'!$B$2:$H$101, 5, FALSE), VLOOKUP(C32, 'Ļoti augsti riski-kopsavilkums'!$B$2:$H$101, 5, FALSE)))</f>
      </c>
      <c r="H32" s="133">
        <f>IF($C32="","",IFERROR(VLOOKUP(C32, 'Augsti riski-kopsavilkums'!$B$2:$H$101, 6, FALSE), VLOOKUP(C32, 'Ļoti augsti riski-kopsavilkums'!$B$2:$H$101, 6, FALSE)))</f>
      </c>
      <c r="I32" s="133">
        <f>IF($C32="","",IFERROR(VLOOKUP(C32, 'Augsti riski-kopsavilkums'!$B$2:$H$101, 7, FALSE), VLOOKUP(C32, 'Ļoti augsti riski-kopsavilkums'!$B$2:$H$101, 7, FALSE)))</f>
      </c>
      <c r="J32" s="133"/>
    </row>
    <row r="33" spans="1:10" x14ac:dyDescent="0.25">
      <c r="A33" s="133">
        <f>'Augsti riski-kopsavilkums'!C33</f>
      </c>
      <c r="B33" s="133">
        <f>'Ļoti augsti riski-kopsavilkums'!C33</f>
      </c>
      <c r="C33" s="133">
        <f t="shared" si="0"/>
      </c>
      <c r="D33" s="133">
        <f>IF($C33="","",IFERROR(VLOOKUP(C33, 'Augsti riski-kopsavilkums'!$B$2:$H$101, 2, FALSE), VLOOKUP(C33, 'Ļoti augsti riski-kopsavilkums'!$B$2:$H$101, 2, FALSE)))</f>
      </c>
      <c r="E33" s="133">
        <f>IF($C33="","",IFERROR(VLOOKUP(C33, 'Augsti riski-kopsavilkums'!$B$2:$H$101, 3, FALSE), VLOOKUP(C33, 'Ļoti augsti riski-kopsavilkums'!$B$2:$H$101, 3, FALSE)))</f>
      </c>
      <c r="F33" s="133">
        <f>IF($C33="","",IFERROR(VLOOKUP(C33, 'Augsti riski-kopsavilkums'!$B$2:$H$101, 4, FALSE), VLOOKUP(C33, 'Ļoti augsti riski-kopsavilkums'!$B$2:$H$101, 4, FALSE)))</f>
      </c>
      <c r="G33" s="133">
        <f>IF($C33="","",IFERROR(VLOOKUP(C33, 'Augsti riski-kopsavilkums'!$B$2:$H$101, 5, FALSE), VLOOKUP(C33, 'Ļoti augsti riski-kopsavilkums'!$B$2:$H$101, 5, FALSE)))</f>
      </c>
      <c r="H33" s="133">
        <f>IF($C33="","",IFERROR(VLOOKUP(C33, 'Augsti riski-kopsavilkums'!$B$2:$H$101, 6, FALSE), VLOOKUP(C33, 'Ļoti augsti riski-kopsavilkums'!$B$2:$H$101, 6, FALSE)))</f>
      </c>
      <c r="I33" s="133">
        <f>IF($C33="","",IFERROR(VLOOKUP(C33, 'Augsti riski-kopsavilkums'!$B$2:$H$101, 7, FALSE), VLOOKUP(C33, 'Ļoti augsti riski-kopsavilkums'!$B$2:$H$101, 7, FALSE)))</f>
      </c>
      <c r="J33" s="133"/>
    </row>
    <row r="34" spans="1:10" x14ac:dyDescent="0.25">
      <c r="A34" s="133">
        <f>'Augsti riski-kopsavilkums'!C34</f>
      </c>
      <c r="B34" s="133">
        <f>'Ļoti augsti riski-kopsavilkums'!C34</f>
      </c>
      <c r="C34" s="133">
        <f t="shared" si="0"/>
      </c>
      <c r="D34" s="133">
        <f>IF($C34="","",IFERROR(VLOOKUP(C34, 'Augsti riski-kopsavilkums'!$B$2:$H$101, 2, FALSE), VLOOKUP(C34, 'Ļoti augsti riski-kopsavilkums'!$B$2:$H$101, 2, FALSE)))</f>
      </c>
      <c r="E34" s="133">
        <f>IF($C34="","",IFERROR(VLOOKUP(C34, 'Augsti riski-kopsavilkums'!$B$2:$H$101, 3, FALSE), VLOOKUP(C34, 'Ļoti augsti riski-kopsavilkums'!$B$2:$H$101, 3, FALSE)))</f>
      </c>
      <c r="F34" s="133">
        <f>IF($C34="","",IFERROR(VLOOKUP(C34, 'Augsti riski-kopsavilkums'!$B$2:$H$101, 4, FALSE), VLOOKUP(C34, 'Ļoti augsti riski-kopsavilkums'!$B$2:$H$101, 4, FALSE)))</f>
      </c>
      <c r="G34" s="133">
        <f>IF($C34="","",IFERROR(VLOOKUP(C34, 'Augsti riski-kopsavilkums'!$B$2:$H$101, 5, FALSE), VLOOKUP(C34, 'Ļoti augsti riski-kopsavilkums'!$B$2:$H$101, 5, FALSE)))</f>
      </c>
      <c r="H34" s="133">
        <f>IF($C34="","",IFERROR(VLOOKUP(C34, 'Augsti riski-kopsavilkums'!$B$2:$H$101, 6, FALSE), VLOOKUP(C34, 'Ļoti augsti riski-kopsavilkums'!$B$2:$H$101, 6, FALSE)))</f>
      </c>
      <c r="I34" s="133">
        <f>IF($C34="","",IFERROR(VLOOKUP(C34, 'Augsti riski-kopsavilkums'!$B$2:$H$101, 7, FALSE), VLOOKUP(C34, 'Ļoti augsti riski-kopsavilkums'!$B$2:$H$101, 7, FALSE)))</f>
      </c>
      <c r="J34" s="133"/>
    </row>
    <row r="35" spans="1:10" x14ac:dyDescent="0.25">
      <c r="A35" s="133">
        <f>'Augsti riski-kopsavilkums'!C35</f>
      </c>
      <c r="B35" s="133">
        <f>'Ļoti augsti riski-kopsavilkums'!C35</f>
      </c>
      <c r="C35" s="133">
        <f t="shared" si="0"/>
      </c>
      <c r="D35" s="133">
        <f>IF($C35="","",IFERROR(VLOOKUP(C35, 'Augsti riski-kopsavilkums'!$B$2:$H$101, 2, FALSE), VLOOKUP(C35, 'Ļoti augsti riski-kopsavilkums'!$B$2:$H$101, 2, FALSE)))</f>
      </c>
      <c r="E35" s="133">
        <f>IF($C35="","",IFERROR(VLOOKUP(C35, 'Augsti riski-kopsavilkums'!$B$2:$H$101, 3, FALSE), VLOOKUP(C35, 'Ļoti augsti riski-kopsavilkums'!$B$2:$H$101, 3, FALSE)))</f>
      </c>
      <c r="F35" s="133">
        <f>IF($C35="","",IFERROR(VLOOKUP(C35, 'Augsti riski-kopsavilkums'!$B$2:$H$101, 4, FALSE), VLOOKUP(C35, 'Ļoti augsti riski-kopsavilkums'!$B$2:$H$101, 4, FALSE)))</f>
      </c>
      <c r="G35" s="133">
        <f>IF($C35="","",IFERROR(VLOOKUP(C35, 'Augsti riski-kopsavilkums'!$B$2:$H$101, 5, FALSE), VLOOKUP(C35, 'Ļoti augsti riski-kopsavilkums'!$B$2:$H$101, 5, FALSE)))</f>
      </c>
      <c r="H35" s="133">
        <f>IF($C35="","",IFERROR(VLOOKUP(C35, 'Augsti riski-kopsavilkums'!$B$2:$H$101, 6, FALSE), VLOOKUP(C35, 'Ļoti augsti riski-kopsavilkums'!$B$2:$H$101, 6, FALSE)))</f>
      </c>
      <c r="I35" s="133">
        <f>IF($C35="","",IFERROR(VLOOKUP(C35, 'Augsti riski-kopsavilkums'!$B$2:$H$101, 7, FALSE), VLOOKUP(C35, 'Ļoti augsti riski-kopsavilkums'!$B$2:$H$101, 7, FALSE)))</f>
      </c>
      <c r="J35" s="133"/>
    </row>
    <row r="36" spans="1:10" x14ac:dyDescent="0.25">
      <c r="A36" s="133">
        <f>'Augsti riski-kopsavilkums'!C36</f>
      </c>
      <c r="B36" s="133">
        <f>'Ļoti augsti riski-kopsavilkums'!C36</f>
      </c>
      <c r="C36" s="133">
        <f t="shared" si="0"/>
      </c>
      <c r="D36" s="133">
        <f>IF($C36="","",IFERROR(VLOOKUP(C36, 'Augsti riski-kopsavilkums'!$B$2:$H$101, 2, FALSE), VLOOKUP(C36, 'Ļoti augsti riski-kopsavilkums'!$B$2:$H$101, 2, FALSE)))</f>
      </c>
      <c r="E36" s="133">
        <f>IF($C36="","",IFERROR(VLOOKUP(C36, 'Augsti riski-kopsavilkums'!$B$2:$H$101, 3, FALSE), VLOOKUP(C36, 'Ļoti augsti riski-kopsavilkums'!$B$2:$H$101, 3, FALSE)))</f>
      </c>
      <c r="F36" s="133">
        <f>IF($C36="","",IFERROR(VLOOKUP(C36, 'Augsti riski-kopsavilkums'!$B$2:$H$101, 4, FALSE), VLOOKUP(C36, 'Ļoti augsti riski-kopsavilkums'!$B$2:$H$101, 4, FALSE)))</f>
      </c>
      <c r="G36" s="133">
        <f>IF($C36="","",IFERROR(VLOOKUP(C36, 'Augsti riski-kopsavilkums'!$B$2:$H$101, 5, FALSE), VLOOKUP(C36, 'Ļoti augsti riski-kopsavilkums'!$B$2:$H$101, 5, FALSE)))</f>
      </c>
      <c r="H36" s="133">
        <f>IF($C36="","",IFERROR(VLOOKUP(C36, 'Augsti riski-kopsavilkums'!$B$2:$H$101, 6, FALSE), VLOOKUP(C36, 'Ļoti augsti riski-kopsavilkums'!$B$2:$H$101, 6, FALSE)))</f>
      </c>
      <c r="I36" s="133">
        <f>IF($C36="","",IFERROR(VLOOKUP(C36, 'Augsti riski-kopsavilkums'!$B$2:$H$101, 7, FALSE), VLOOKUP(C36, 'Ļoti augsti riski-kopsavilkums'!$B$2:$H$101, 7, FALSE)))</f>
      </c>
      <c r="J36" s="133"/>
    </row>
    <row r="37" spans="1:10" x14ac:dyDescent="0.25">
      <c r="A37" s="133">
        <f>'Augsti riski-kopsavilkums'!C37</f>
      </c>
      <c r="B37" s="133">
        <f>'Ļoti augsti riski-kopsavilkums'!C37</f>
      </c>
      <c r="C37" s="133">
        <f t="shared" si="0"/>
      </c>
      <c r="D37" s="133">
        <f>IF($C37="","",IFERROR(VLOOKUP(C37, 'Augsti riski-kopsavilkums'!$B$2:$H$101, 2, FALSE), VLOOKUP(C37, 'Ļoti augsti riski-kopsavilkums'!$B$2:$H$101, 2, FALSE)))</f>
      </c>
      <c r="E37" s="133">
        <f>IF($C37="","",IFERROR(VLOOKUP(C37, 'Augsti riski-kopsavilkums'!$B$2:$H$101, 3, FALSE), VLOOKUP(C37, 'Ļoti augsti riski-kopsavilkums'!$B$2:$H$101, 3, FALSE)))</f>
      </c>
      <c r="F37" s="133">
        <f>IF($C37="","",IFERROR(VLOOKUP(C37, 'Augsti riski-kopsavilkums'!$B$2:$H$101, 4, FALSE), VLOOKUP(C37, 'Ļoti augsti riski-kopsavilkums'!$B$2:$H$101, 4, FALSE)))</f>
      </c>
      <c r="G37" s="133">
        <f>IF($C37="","",IFERROR(VLOOKUP(C37, 'Augsti riski-kopsavilkums'!$B$2:$H$101, 5, FALSE), VLOOKUP(C37, 'Ļoti augsti riski-kopsavilkums'!$B$2:$H$101, 5, FALSE)))</f>
      </c>
      <c r="H37" s="133">
        <f>IF($C37="","",IFERROR(VLOOKUP(C37, 'Augsti riski-kopsavilkums'!$B$2:$H$101, 6, FALSE), VLOOKUP(C37, 'Ļoti augsti riski-kopsavilkums'!$B$2:$H$101, 6, FALSE)))</f>
      </c>
      <c r="I37" s="133">
        <f>IF($C37="","",IFERROR(VLOOKUP(C37, 'Augsti riski-kopsavilkums'!$B$2:$H$101, 7, FALSE), VLOOKUP(C37, 'Ļoti augsti riski-kopsavilkums'!$B$2:$H$101, 7, FALSE)))</f>
      </c>
      <c r="J37" s="133"/>
    </row>
    <row r="38" spans="1:10" x14ac:dyDescent="0.25">
      <c r="A38" s="133">
        <f>'Augsti riski-kopsavilkums'!C38</f>
      </c>
      <c r="B38" s="133">
        <f>'Ļoti augsti riski-kopsavilkums'!C38</f>
      </c>
      <c r="C38" s="133">
        <f t="shared" si="0"/>
      </c>
      <c r="D38" s="133">
        <f>IF($C38="","",IFERROR(VLOOKUP(C38, 'Augsti riski-kopsavilkums'!$B$2:$H$101, 2, FALSE), VLOOKUP(C38, 'Ļoti augsti riski-kopsavilkums'!$B$2:$H$101, 2, FALSE)))</f>
      </c>
      <c r="E38" s="133">
        <f>IF($C38="","",IFERROR(VLOOKUP(C38, 'Augsti riski-kopsavilkums'!$B$2:$H$101, 3, FALSE), VLOOKUP(C38, 'Ļoti augsti riski-kopsavilkums'!$B$2:$H$101, 3, FALSE)))</f>
      </c>
      <c r="F38" s="133">
        <f>IF($C38="","",IFERROR(VLOOKUP(C38, 'Augsti riski-kopsavilkums'!$B$2:$H$101, 4, FALSE), VLOOKUP(C38, 'Ļoti augsti riski-kopsavilkums'!$B$2:$H$101, 4, FALSE)))</f>
      </c>
      <c r="G38" s="133">
        <f>IF($C38="","",IFERROR(VLOOKUP(C38, 'Augsti riski-kopsavilkums'!$B$2:$H$101, 5, FALSE), VLOOKUP(C38, 'Ļoti augsti riski-kopsavilkums'!$B$2:$H$101, 5, FALSE)))</f>
      </c>
      <c r="H38" s="133">
        <f>IF($C38="","",IFERROR(VLOOKUP(C38, 'Augsti riski-kopsavilkums'!$B$2:$H$101, 6, FALSE), VLOOKUP(C38, 'Ļoti augsti riski-kopsavilkums'!$B$2:$H$101, 6, FALSE)))</f>
      </c>
      <c r="I38" s="133">
        <f>IF($C38="","",IFERROR(VLOOKUP(C38, 'Augsti riski-kopsavilkums'!$B$2:$H$101, 7, FALSE), VLOOKUP(C38, 'Ļoti augsti riski-kopsavilkums'!$B$2:$H$101, 7, FALSE)))</f>
      </c>
      <c r="J38" s="133"/>
    </row>
    <row r="39" spans="1:10" x14ac:dyDescent="0.25">
      <c r="A39" s="133">
        <f>'Augsti riski-kopsavilkums'!C39</f>
      </c>
      <c r="B39" s="133">
        <f>'Ļoti augsti riski-kopsavilkums'!C39</f>
      </c>
      <c r="C39" s="133">
        <f t="shared" si="0"/>
      </c>
      <c r="D39" s="133">
        <f>IF($C39="","",IFERROR(VLOOKUP(C39, 'Augsti riski-kopsavilkums'!$B$2:$H$101, 2, FALSE), VLOOKUP(C39, 'Ļoti augsti riski-kopsavilkums'!$B$2:$H$101, 2, FALSE)))</f>
      </c>
      <c r="E39" s="133">
        <f>IF($C39="","",IFERROR(VLOOKUP(C39, 'Augsti riski-kopsavilkums'!$B$2:$H$101, 3, FALSE), VLOOKUP(C39, 'Ļoti augsti riski-kopsavilkums'!$B$2:$H$101, 3, FALSE)))</f>
      </c>
      <c r="F39" s="133">
        <f>IF($C39="","",IFERROR(VLOOKUP(C39, 'Augsti riski-kopsavilkums'!$B$2:$H$101, 4, FALSE), VLOOKUP(C39, 'Ļoti augsti riski-kopsavilkums'!$B$2:$H$101, 4, FALSE)))</f>
      </c>
      <c r="G39" s="133">
        <f>IF($C39="","",IFERROR(VLOOKUP(C39, 'Augsti riski-kopsavilkums'!$B$2:$H$101, 5, FALSE), VLOOKUP(C39, 'Ļoti augsti riski-kopsavilkums'!$B$2:$H$101, 5, FALSE)))</f>
      </c>
      <c r="H39" s="133">
        <f>IF($C39="","",IFERROR(VLOOKUP(C39, 'Augsti riski-kopsavilkums'!$B$2:$H$101, 6, FALSE), VLOOKUP(C39, 'Ļoti augsti riski-kopsavilkums'!$B$2:$H$101, 6, FALSE)))</f>
      </c>
      <c r="I39" s="133">
        <f>IF($C39="","",IFERROR(VLOOKUP(C39, 'Augsti riski-kopsavilkums'!$B$2:$H$101, 7, FALSE), VLOOKUP(C39, 'Ļoti augsti riski-kopsavilkums'!$B$2:$H$101, 7, FALSE)))</f>
      </c>
      <c r="J39" s="133"/>
    </row>
    <row r="40" spans="1:10" x14ac:dyDescent="0.25">
      <c r="A40" s="133">
        <f>'Augsti riski-kopsavilkums'!C40</f>
      </c>
      <c r="B40" s="133">
        <f>'Ļoti augsti riski-kopsavilkums'!C40</f>
      </c>
      <c r="C40" s="133">
        <f t="shared" si="0"/>
      </c>
      <c r="D40" s="133">
        <f>IF($C40="","",IFERROR(VLOOKUP(C40, 'Augsti riski-kopsavilkums'!$B$2:$H$101, 2, FALSE), VLOOKUP(C40, 'Ļoti augsti riski-kopsavilkums'!$B$2:$H$101, 2, FALSE)))</f>
      </c>
      <c r="E40" s="133">
        <f>IF($C40="","",IFERROR(VLOOKUP(C40, 'Augsti riski-kopsavilkums'!$B$2:$H$101, 3, FALSE), VLOOKUP(C40, 'Ļoti augsti riski-kopsavilkums'!$B$2:$H$101, 3, FALSE)))</f>
      </c>
      <c r="F40" s="133">
        <f>IF($C40="","",IFERROR(VLOOKUP(C40, 'Augsti riski-kopsavilkums'!$B$2:$H$101, 4, FALSE), VLOOKUP(C40, 'Ļoti augsti riski-kopsavilkums'!$B$2:$H$101, 4, FALSE)))</f>
      </c>
      <c r="G40" s="133">
        <f>IF($C40="","",IFERROR(VLOOKUP(C40, 'Augsti riski-kopsavilkums'!$B$2:$H$101, 5, FALSE), VLOOKUP(C40, 'Ļoti augsti riski-kopsavilkums'!$B$2:$H$101, 5, FALSE)))</f>
      </c>
      <c r="H40" s="133">
        <f>IF($C40="","",IFERROR(VLOOKUP(C40, 'Augsti riski-kopsavilkums'!$B$2:$H$101, 6, FALSE), VLOOKUP(C40, 'Ļoti augsti riski-kopsavilkums'!$B$2:$H$101, 6, FALSE)))</f>
      </c>
      <c r="I40" s="133">
        <f>IF($C40="","",IFERROR(VLOOKUP(C40, 'Augsti riski-kopsavilkums'!$B$2:$H$101, 7, FALSE), VLOOKUP(C40, 'Ļoti augsti riski-kopsavilkums'!$B$2:$H$101, 7, FALSE)))</f>
      </c>
      <c r="J40" s="133"/>
    </row>
    <row r="41" spans="1:10" x14ac:dyDescent="0.25">
      <c r="A41" s="133">
        <f>'Augsti riski-kopsavilkums'!C41</f>
      </c>
      <c r="B41" s="133">
        <f>'Ļoti augsti riski-kopsavilkums'!C41</f>
      </c>
      <c r="C41" s="133">
        <f t="shared" si="0"/>
      </c>
      <c r="D41" s="133">
        <f>IF($C41="","",IFERROR(VLOOKUP(C41, 'Augsti riski-kopsavilkums'!$B$2:$H$101, 2, FALSE), VLOOKUP(C41, 'Ļoti augsti riski-kopsavilkums'!$B$2:$H$101, 2, FALSE)))</f>
      </c>
      <c r="E41" s="133">
        <f>IF($C41="","",IFERROR(VLOOKUP(C41, 'Augsti riski-kopsavilkums'!$B$2:$H$101, 3, FALSE), VLOOKUP(C41, 'Ļoti augsti riski-kopsavilkums'!$B$2:$H$101, 3, FALSE)))</f>
      </c>
      <c r="F41" s="133">
        <f>IF($C41="","",IFERROR(VLOOKUP(C41, 'Augsti riski-kopsavilkums'!$B$2:$H$101, 4, FALSE), VLOOKUP(C41, 'Ļoti augsti riski-kopsavilkums'!$B$2:$H$101, 4, FALSE)))</f>
      </c>
      <c r="G41" s="133">
        <f>IF($C41="","",IFERROR(VLOOKUP(C41, 'Augsti riski-kopsavilkums'!$B$2:$H$101, 5, FALSE), VLOOKUP(C41, 'Ļoti augsti riski-kopsavilkums'!$B$2:$H$101, 5, FALSE)))</f>
      </c>
      <c r="H41" s="133">
        <f>IF($C41="","",IFERROR(VLOOKUP(C41, 'Augsti riski-kopsavilkums'!$B$2:$H$101, 6, FALSE), VLOOKUP(C41, 'Ļoti augsti riski-kopsavilkums'!$B$2:$H$101, 6, FALSE)))</f>
      </c>
      <c r="I41" s="133">
        <f>IF($C41="","",IFERROR(VLOOKUP(C41, 'Augsti riski-kopsavilkums'!$B$2:$H$101, 7, FALSE), VLOOKUP(C41, 'Ļoti augsti riski-kopsavilkums'!$B$2:$H$101, 7, FALSE)))</f>
      </c>
      <c r="J41" s="133"/>
    </row>
    <row r="42" spans="1:10" x14ac:dyDescent="0.25">
      <c r="A42" s="133">
        <f>'Augsti riski-kopsavilkums'!C42</f>
      </c>
      <c r="B42" s="133">
        <f>'Ļoti augsti riski-kopsavilkums'!C42</f>
      </c>
      <c r="C42" s="133">
        <f t="shared" si="0"/>
      </c>
      <c r="D42" s="133">
        <f>IF($C42="","",IFERROR(VLOOKUP(C42, 'Augsti riski-kopsavilkums'!$B$2:$H$101, 2, FALSE), VLOOKUP(C42, 'Ļoti augsti riski-kopsavilkums'!$B$2:$H$101, 2, FALSE)))</f>
      </c>
      <c r="E42" s="133">
        <f>IF($C42="","",IFERROR(VLOOKUP(C42, 'Augsti riski-kopsavilkums'!$B$2:$H$101, 3, FALSE), VLOOKUP(C42, 'Ļoti augsti riski-kopsavilkums'!$B$2:$H$101, 3, FALSE)))</f>
      </c>
      <c r="F42" s="133">
        <f>IF($C42="","",IFERROR(VLOOKUP(C42, 'Augsti riski-kopsavilkums'!$B$2:$H$101, 4, FALSE), VLOOKUP(C42, 'Ļoti augsti riski-kopsavilkums'!$B$2:$H$101, 4, FALSE)))</f>
      </c>
      <c r="G42" s="133">
        <f>IF($C42="","",IFERROR(VLOOKUP(C42, 'Augsti riski-kopsavilkums'!$B$2:$H$101, 5, FALSE), VLOOKUP(C42, 'Ļoti augsti riski-kopsavilkums'!$B$2:$H$101, 5, FALSE)))</f>
      </c>
      <c r="H42" s="133">
        <f>IF($C42="","",IFERROR(VLOOKUP(C42, 'Augsti riski-kopsavilkums'!$B$2:$H$101, 6, FALSE), VLOOKUP(C42, 'Ļoti augsti riski-kopsavilkums'!$B$2:$H$101, 6, FALSE)))</f>
      </c>
      <c r="I42" s="133">
        <f>IF($C42="","",IFERROR(VLOOKUP(C42, 'Augsti riski-kopsavilkums'!$B$2:$H$101, 7, FALSE), VLOOKUP(C42, 'Ļoti augsti riski-kopsavilkums'!$B$2:$H$101, 7, FALSE)))</f>
      </c>
      <c r="J42" s="133"/>
    </row>
    <row r="43" spans="1:10" x14ac:dyDescent="0.25">
      <c r="A43" s="133">
        <f>'Augsti riski-kopsavilkums'!C43</f>
      </c>
      <c r="B43" s="133">
        <f>'Ļoti augsti riski-kopsavilkums'!C43</f>
      </c>
      <c r="C43" s="133">
        <f t="shared" si="0"/>
      </c>
      <c r="D43" s="133">
        <f>IF($C43="","",IFERROR(VLOOKUP(C43, 'Augsti riski-kopsavilkums'!$B$2:$H$101, 2, FALSE), VLOOKUP(C43, 'Ļoti augsti riski-kopsavilkums'!$B$2:$H$101, 2, FALSE)))</f>
      </c>
      <c r="E43" s="133">
        <f>IF($C43="","",IFERROR(VLOOKUP(C43, 'Augsti riski-kopsavilkums'!$B$2:$H$101, 3, FALSE), VLOOKUP(C43, 'Ļoti augsti riski-kopsavilkums'!$B$2:$H$101, 3, FALSE)))</f>
      </c>
      <c r="F43" s="133">
        <f>IF($C43="","",IFERROR(VLOOKUP(C43, 'Augsti riski-kopsavilkums'!$B$2:$H$101, 4, FALSE), VLOOKUP(C43, 'Ļoti augsti riski-kopsavilkums'!$B$2:$H$101, 4, FALSE)))</f>
      </c>
      <c r="G43" s="133">
        <f>IF($C43="","",IFERROR(VLOOKUP(C43, 'Augsti riski-kopsavilkums'!$B$2:$H$101, 5, FALSE), VLOOKUP(C43, 'Ļoti augsti riski-kopsavilkums'!$B$2:$H$101, 5, FALSE)))</f>
      </c>
      <c r="H43" s="133">
        <f>IF($C43="","",IFERROR(VLOOKUP(C43, 'Augsti riski-kopsavilkums'!$B$2:$H$101, 6, FALSE), VLOOKUP(C43, 'Ļoti augsti riski-kopsavilkums'!$B$2:$H$101, 6, FALSE)))</f>
      </c>
      <c r="I43" s="133">
        <f>IF($C43="","",IFERROR(VLOOKUP(C43, 'Augsti riski-kopsavilkums'!$B$2:$H$101, 7, FALSE), VLOOKUP(C43, 'Ļoti augsti riski-kopsavilkums'!$B$2:$H$101, 7, FALSE)))</f>
      </c>
      <c r="J43" s="133"/>
    </row>
    <row r="44" spans="1:10" x14ac:dyDescent="0.25">
      <c r="A44" s="133">
        <f>'Augsti riski-kopsavilkums'!C44</f>
      </c>
      <c r="B44" s="133">
        <f>'Ļoti augsti riski-kopsavilkums'!C44</f>
      </c>
      <c r="C44" s="133">
        <f t="shared" si="0"/>
      </c>
      <c r="D44" s="133">
        <f>IF($C44="","",IFERROR(VLOOKUP(C44, 'Augsti riski-kopsavilkums'!$B$2:$H$101, 2, FALSE), VLOOKUP(C44, 'Ļoti augsti riski-kopsavilkums'!$B$2:$H$101, 2, FALSE)))</f>
      </c>
      <c r="E44" s="133">
        <f>IF($C44="","",IFERROR(VLOOKUP(C44, 'Augsti riski-kopsavilkums'!$B$2:$H$101, 3, FALSE), VLOOKUP(C44, 'Ļoti augsti riski-kopsavilkums'!$B$2:$H$101, 3, FALSE)))</f>
      </c>
      <c r="F44" s="133">
        <f>IF($C44="","",IFERROR(VLOOKUP(C44, 'Augsti riski-kopsavilkums'!$B$2:$H$101, 4, FALSE), VLOOKUP(C44, 'Ļoti augsti riski-kopsavilkums'!$B$2:$H$101, 4, FALSE)))</f>
      </c>
      <c r="G44" s="133">
        <f>IF($C44="","",IFERROR(VLOOKUP(C44, 'Augsti riski-kopsavilkums'!$B$2:$H$101, 5, FALSE), VLOOKUP(C44, 'Ļoti augsti riski-kopsavilkums'!$B$2:$H$101, 5, FALSE)))</f>
      </c>
      <c r="H44" s="133">
        <f>IF($C44="","",IFERROR(VLOOKUP(C44, 'Augsti riski-kopsavilkums'!$B$2:$H$101, 6, FALSE), VLOOKUP(C44, 'Ļoti augsti riski-kopsavilkums'!$B$2:$H$101, 6, FALSE)))</f>
      </c>
      <c r="I44" s="133">
        <f>IF($C44="","",IFERROR(VLOOKUP(C44, 'Augsti riski-kopsavilkums'!$B$2:$H$101, 7, FALSE), VLOOKUP(C44, 'Ļoti augsti riski-kopsavilkums'!$B$2:$H$101, 7, FALSE)))</f>
      </c>
      <c r="J44" s="133"/>
    </row>
    <row r="45" spans="1:10" x14ac:dyDescent="0.25">
      <c r="A45" s="133">
        <f>'Augsti riski-kopsavilkums'!C45</f>
      </c>
      <c r="B45" s="133">
        <f>'Ļoti augsti riski-kopsavilkums'!C45</f>
      </c>
      <c r="C45" s="133">
        <f t="shared" si="0"/>
      </c>
      <c r="D45" s="133">
        <f>IF($C45="","",IFERROR(VLOOKUP(C45, 'Augsti riski-kopsavilkums'!$B$2:$H$101, 2, FALSE), VLOOKUP(C45, 'Ļoti augsti riski-kopsavilkums'!$B$2:$H$101, 2, FALSE)))</f>
      </c>
      <c r="E45" s="133">
        <f>IF($C45="","",IFERROR(VLOOKUP(C45, 'Augsti riski-kopsavilkums'!$B$2:$H$101, 3, FALSE), VLOOKUP(C45, 'Ļoti augsti riski-kopsavilkums'!$B$2:$H$101, 3, FALSE)))</f>
      </c>
      <c r="F45" s="133">
        <f>IF($C45="","",IFERROR(VLOOKUP(C45, 'Augsti riski-kopsavilkums'!$B$2:$H$101, 4, FALSE), VLOOKUP(C45, 'Ļoti augsti riski-kopsavilkums'!$B$2:$H$101, 4, FALSE)))</f>
      </c>
      <c r="G45" s="133">
        <f>IF($C45="","",IFERROR(VLOOKUP(C45, 'Augsti riski-kopsavilkums'!$B$2:$H$101, 5, FALSE), VLOOKUP(C45, 'Ļoti augsti riski-kopsavilkums'!$B$2:$H$101, 5, FALSE)))</f>
      </c>
      <c r="H45" s="133">
        <f>IF($C45="","",IFERROR(VLOOKUP(C45, 'Augsti riski-kopsavilkums'!$B$2:$H$101, 6, FALSE), VLOOKUP(C45, 'Ļoti augsti riski-kopsavilkums'!$B$2:$H$101, 6, FALSE)))</f>
      </c>
      <c r="I45" s="133">
        <f>IF($C45="","",IFERROR(VLOOKUP(C45, 'Augsti riski-kopsavilkums'!$B$2:$H$101, 7, FALSE), VLOOKUP(C45, 'Ļoti augsti riski-kopsavilkums'!$B$2:$H$101, 7, FALSE)))</f>
      </c>
      <c r="J45" s="133"/>
    </row>
    <row r="46" spans="1:10" x14ac:dyDescent="0.25">
      <c r="A46" s="133">
        <f>'Augsti riski-kopsavilkums'!C46</f>
      </c>
      <c r="B46" s="133">
        <f>'Ļoti augsti riski-kopsavilkums'!C46</f>
      </c>
      <c r="C46" s="133">
        <f t="shared" si="0"/>
      </c>
      <c r="D46" s="133">
        <f>IF($C46="","",IFERROR(VLOOKUP(C46, 'Augsti riski-kopsavilkums'!$B$2:$H$101, 2, FALSE), VLOOKUP(C46, 'Ļoti augsti riski-kopsavilkums'!$B$2:$H$101, 2, FALSE)))</f>
      </c>
      <c r="E46" s="133">
        <f>IF($C46="","",IFERROR(VLOOKUP(C46, 'Augsti riski-kopsavilkums'!$B$2:$H$101, 3, FALSE), VLOOKUP(C46, 'Ļoti augsti riski-kopsavilkums'!$B$2:$H$101, 3, FALSE)))</f>
      </c>
      <c r="F46" s="133">
        <f>IF($C46="","",IFERROR(VLOOKUP(C46, 'Augsti riski-kopsavilkums'!$B$2:$H$101, 4, FALSE), VLOOKUP(C46, 'Ļoti augsti riski-kopsavilkums'!$B$2:$H$101, 4, FALSE)))</f>
      </c>
      <c r="G46" s="133">
        <f>IF($C46="","",IFERROR(VLOOKUP(C46, 'Augsti riski-kopsavilkums'!$B$2:$H$101, 5, FALSE), VLOOKUP(C46, 'Ļoti augsti riski-kopsavilkums'!$B$2:$H$101, 5, FALSE)))</f>
      </c>
      <c r="H46" s="133">
        <f>IF($C46="","",IFERROR(VLOOKUP(C46, 'Augsti riski-kopsavilkums'!$B$2:$H$101, 6, FALSE), VLOOKUP(C46, 'Ļoti augsti riski-kopsavilkums'!$B$2:$H$101, 6, FALSE)))</f>
      </c>
      <c r="I46" s="133">
        <f>IF($C46="","",IFERROR(VLOOKUP(C46, 'Augsti riski-kopsavilkums'!$B$2:$H$101, 7, FALSE), VLOOKUP(C46, 'Ļoti augsti riski-kopsavilkums'!$B$2:$H$101, 7, FALSE)))</f>
      </c>
      <c r="J46" s="133"/>
    </row>
    <row r="47" spans="1:10" x14ac:dyDescent="0.25">
      <c r="A47" s="133">
        <f>'Augsti riski-kopsavilkums'!C47</f>
      </c>
      <c r="B47" s="133">
        <f>'Ļoti augsti riski-kopsavilkums'!C47</f>
      </c>
      <c r="C47" s="133">
        <f t="shared" si="0"/>
      </c>
      <c r="D47" s="133">
        <f>IF($C47="","",IFERROR(VLOOKUP(C47, 'Augsti riski-kopsavilkums'!$B$2:$H$101, 2, FALSE), VLOOKUP(C47, 'Ļoti augsti riski-kopsavilkums'!$B$2:$H$101, 2, FALSE)))</f>
      </c>
      <c r="E47" s="133">
        <f>IF($C47="","",IFERROR(VLOOKUP(C47, 'Augsti riski-kopsavilkums'!$B$2:$H$101, 3, FALSE), VLOOKUP(C47, 'Ļoti augsti riski-kopsavilkums'!$B$2:$H$101, 3, FALSE)))</f>
      </c>
      <c r="F47" s="133">
        <f>IF($C47="","",IFERROR(VLOOKUP(C47, 'Augsti riski-kopsavilkums'!$B$2:$H$101, 4, FALSE), VLOOKUP(C47, 'Ļoti augsti riski-kopsavilkums'!$B$2:$H$101, 4, FALSE)))</f>
      </c>
      <c r="G47" s="133">
        <f>IF($C47="","",IFERROR(VLOOKUP(C47, 'Augsti riski-kopsavilkums'!$B$2:$H$101, 5, FALSE), VLOOKUP(C47, 'Ļoti augsti riski-kopsavilkums'!$B$2:$H$101, 5, FALSE)))</f>
      </c>
      <c r="H47" s="133">
        <f>IF($C47="","",IFERROR(VLOOKUP(C47, 'Augsti riski-kopsavilkums'!$B$2:$H$101, 6, FALSE), VLOOKUP(C47, 'Ļoti augsti riski-kopsavilkums'!$B$2:$H$101, 6, FALSE)))</f>
      </c>
      <c r="I47" s="133">
        <f>IF($C47="","",IFERROR(VLOOKUP(C47, 'Augsti riski-kopsavilkums'!$B$2:$H$101, 7, FALSE), VLOOKUP(C47, 'Ļoti augsti riski-kopsavilkums'!$B$2:$H$101, 7, FALSE)))</f>
      </c>
      <c r="J47" s="133"/>
    </row>
    <row r="48" spans="1:10" x14ac:dyDescent="0.25">
      <c r="A48" s="133">
        <f>'Augsti riski-kopsavilkums'!C48</f>
      </c>
      <c r="B48" s="133">
        <f>'Ļoti augsti riski-kopsavilkums'!C48</f>
      </c>
      <c r="C48" s="133">
        <f t="shared" si="0"/>
      </c>
      <c r="D48" s="133">
        <f>IF($C48="","",IFERROR(VLOOKUP(C48, 'Augsti riski-kopsavilkums'!$B$2:$H$101, 2, FALSE), VLOOKUP(C48, 'Ļoti augsti riski-kopsavilkums'!$B$2:$H$101, 2, FALSE)))</f>
      </c>
      <c r="E48" s="133">
        <f>IF($C48="","",IFERROR(VLOOKUP(C48, 'Augsti riski-kopsavilkums'!$B$2:$H$101, 3, FALSE), VLOOKUP(C48, 'Ļoti augsti riski-kopsavilkums'!$B$2:$H$101, 3, FALSE)))</f>
      </c>
      <c r="F48" s="133">
        <f>IF($C48="","",IFERROR(VLOOKUP(C48, 'Augsti riski-kopsavilkums'!$B$2:$H$101, 4, FALSE), VLOOKUP(C48, 'Ļoti augsti riski-kopsavilkums'!$B$2:$H$101, 4, FALSE)))</f>
      </c>
      <c r="G48" s="133">
        <f>IF($C48="","",IFERROR(VLOOKUP(C48, 'Augsti riski-kopsavilkums'!$B$2:$H$101, 5, FALSE), VLOOKUP(C48, 'Ļoti augsti riski-kopsavilkums'!$B$2:$H$101, 5, FALSE)))</f>
      </c>
      <c r="H48" s="133">
        <f>IF($C48="","",IFERROR(VLOOKUP(C48, 'Augsti riski-kopsavilkums'!$B$2:$H$101, 6, FALSE), VLOOKUP(C48, 'Ļoti augsti riski-kopsavilkums'!$B$2:$H$101, 6, FALSE)))</f>
      </c>
      <c r="I48" s="133">
        <f>IF($C48="","",IFERROR(VLOOKUP(C48, 'Augsti riski-kopsavilkums'!$B$2:$H$101, 7, FALSE), VLOOKUP(C48, 'Ļoti augsti riski-kopsavilkums'!$B$2:$H$101, 7, FALSE)))</f>
      </c>
      <c r="J48" s="133"/>
    </row>
    <row r="49" spans="1:10" x14ac:dyDescent="0.25">
      <c r="A49" s="133">
        <f>'Augsti riski-kopsavilkums'!C49</f>
      </c>
      <c r="B49" s="133">
        <f>'Ļoti augsti riski-kopsavilkums'!C49</f>
      </c>
      <c r="C49" s="133">
        <f t="shared" si="0"/>
      </c>
      <c r="D49" s="133">
        <f>IF($C49="","",IFERROR(VLOOKUP(C49, 'Augsti riski-kopsavilkums'!$B$2:$H$101, 2, FALSE), VLOOKUP(C49, 'Ļoti augsti riski-kopsavilkums'!$B$2:$H$101, 2, FALSE)))</f>
      </c>
      <c r="E49" s="133">
        <f>IF($C49="","",IFERROR(VLOOKUP(C49, 'Augsti riski-kopsavilkums'!$B$2:$H$101, 3, FALSE), VLOOKUP(C49, 'Ļoti augsti riski-kopsavilkums'!$B$2:$H$101, 3, FALSE)))</f>
      </c>
      <c r="F49" s="133">
        <f>IF($C49="","",IFERROR(VLOOKUP(C49, 'Augsti riski-kopsavilkums'!$B$2:$H$101, 4, FALSE), VLOOKUP(C49, 'Ļoti augsti riski-kopsavilkums'!$B$2:$H$101, 4, FALSE)))</f>
      </c>
      <c r="G49" s="133">
        <f>IF($C49="","",IFERROR(VLOOKUP(C49, 'Augsti riski-kopsavilkums'!$B$2:$H$101, 5, FALSE), VLOOKUP(C49, 'Ļoti augsti riski-kopsavilkums'!$B$2:$H$101, 5, FALSE)))</f>
      </c>
      <c r="H49" s="133">
        <f>IF($C49="","",IFERROR(VLOOKUP(C49, 'Augsti riski-kopsavilkums'!$B$2:$H$101, 6, FALSE), VLOOKUP(C49, 'Ļoti augsti riski-kopsavilkums'!$B$2:$H$101, 6, FALSE)))</f>
      </c>
      <c r="I49" s="133">
        <f>IF($C49="","",IFERROR(VLOOKUP(C49, 'Augsti riski-kopsavilkums'!$B$2:$H$101, 7, FALSE), VLOOKUP(C49, 'Ļoti augsti riski-kopsavilkums'!$B$2:$H$101, 7, FALSE)))</f>
      </c>
      <c r="J49" s="133"/>
    </row>
    <row r="50" spans="1:10" x14ac:dyDescent="0.25">
      <c r="A50" s="133">
        <f>'Augsti riski-kopsavilkums'!C50</f>
      </c>
      <c r="B50" s="133">
        <f>'Ļoti augsti riski-kopsavilkums'!C50</f>
      </c>
      <c r="C50" s="133">
        <f t="shared" si="0"/>
      </c>
      <c r="D50" s="133">
        <f>IF($C50="","",IFERROR(VLOOKUP(C50, 'Augsti riski-kopsavilkums'!$B$2:$H$101, 2, FALSE), VLOOKUP(C50, 'Ļoti augsti riski-kopsavilkums'!$B$2:$H$101, 2, FALSE)))</f>
      </c>
      <c r="E50" s="133">
        <f>IF($C50="","",IFERROR(VLOOKUP(C50, 'Augsti riski-kopsavilkums'!$B$2:$H$101, 3, FALSE), VLOOKUP(C50, 'Ļoti augsti riski-kopsavilkums'!$B$2:$H$101, 3, FALSE)))</f>
      </c>
      <c r="F50" s="133">
        <f>IF($C50="","",IFERROR(VLOOKUP(C50, 'Augsti riski-kopsavilkums'!$B$2:$H$101, 4, FALSE), VLOOKUP(C50, 'Ļoti augsti riski-kopsavilkums'!$B$2:$H$101, 4, FALSE)))</f>
      </c>
      <c r="G50" s="133">
        <f>IF($C50="","",IFERROR(VLOOKUP(C50, 'Augsti riski-kopsavilkums'!$B$2:$H$101, 5, FALSE), VLOOKUP(C50, 'Ļoti augsti riski-kopsavilkums'!$B$2:$H$101, 5, FALSE)))</f>
      </c>
      <c r="H50" s="133">
        <f>IF($C50="","",IFERROR(VLOOKUP(C50, 'Augsti riski-kopsavilkums'!$B$2:$H$101, 6, FALSE), VLOOKUP(C50, 'Ļoti augsti riski-kopsavilkums'!$B$2:$H$101, 6, FALSE)))</f>
      </c>
      <c r="I50" s="133">
        <f>IF($C50="","",IFERROR(VLOOKUP(C50, 'Augsti riski-kopsavilkums'!$B$2:$H$101, 7, FALSE), VLOOKUP(C50, 'Ļoti augsti riski-kopsavilkums'!$B$2:$H$101, 7, FALSE)))</f>
      </c>
      <c r="J50" s="133"/>
    </row>
    <row r="51" spans="1:10" x14ac:dyDescent="0.25">
      <c r="A51" s="133">
        <f>'Augsti riski-kopsavilkums'!C51</f>
      </c>
      <c r="B51" s="133">
        <f>'Ļoti augsti riski-kopsavilkums'!C51</f>
      </c>
      <c r="C51" s="133">
        <f t="shared" si="0"/>
      </c>
      <c r="D51" s="133">
        <f>IF($C51="","",IFERROR(VLOOKUP(C51, 'Augsti riski-kopsavilkums'!$B$2:$H$101, 2, FALSE), VLOOKUP(C51, 'Ļoti augsti riski-kopsavilkums'!$B$2:$H$101, 2, FALSE)))</f>
      </c>
      <c r="E51" s="133">
        <f>IF($C51="","",IFERROR(VLOOKUP(C51, 'Augsti riski-kopsavilkums'!$B$2:$H$101, 3, FALSE), VLOOKUP(C51, 'Ļoti augsti riski-kopsavilkums'!$B$2:$H$101, 3, FALSE)))</f>
      </c>
      <c r="F51" s="133">
        <f>IF($C51="","",IFERROR(VLOOKUP(C51, 'Augsti riski-kopsavilkums'!$B$2:$H$101, 4, FALSE), VLOOKUP(C51, 'Ļoti augsti riski-kopsavilkums'!$B$2:$H$101, 4, FALSE)))</f>
      </c>
      <c r="G51" s="133">
        <f>IF($C51="","",IFERROR(VLOOKUP(C51, 'Augsti riski-kopsavilkums'!$B$2:$H$101, 5, FALSE), VLOOKUP(C51, 'Ļoti augsti riski-kopsavilkums'!$B$2:$H$101, 5, FALSE)))</f>
      </c>
      <c r="H51" s="133">
        <f>IF($C51="","",IFERROR(VLOOKUP(C51, 'Augsti riski-kopsavilkums'!$B$2:$H$101, 6, FALSE), VLOOKUP(C51, 'Ļoti augsti riski-kopsavilkums'!$B$2:$H$101, 6, FALSE)))</f>
      </c>
      <c r="I51" s="133">
        <f>IF($C51="","",IFERROR(VLOOKUP(C51, 'Augsti riski-kopsavilkums'!$B$2:$H$101, 7, FALSE), VLOOKUP(C51, 'Ļoti augsti riski-kopsavilkums'!$B$2:$H$101, 7, FALSE)))</f>
      </c>
      <c r="J51" s="133"/>
    </row>
    <row r="52" spans="1:10" x14ac:dyDescent="0.25">
      <c r="A52" s="133">
        <f>'Augsti riski-kopsavilkums'!C52</f>
      </c>
      <c r="B52" s="133">
        <f>'Ļoti augsti riski-kopsavilkums'!C52</f>
      </c>
      <c r="C52" s="133">
        <f t="shared" si="0"/>
      </c>
      <c r="D52" s="133">
        <f>IF($C52="","",IFERROR(VLOOKUP(C52, 'Augsti riski-kopsavilkums'!$B$2:$H$101, 2, FALSE), VLOOKUP(C52, 'Ļoti augsti riski-kopsavilkums'!$B$2:$H$101, 2, FALSE)))</f>
      </c>
      <c r="E52" s="133">
        <f>IF($C52="","",IFERROR(VLOOKUP(C52, 'Augsti riski-kopsavilkums'!$B$2:$H$101, 3, FALSE), VLOOKUP(C52, 'Ļoti augsti riski-kopsavilkums'!$B$2:$H$101, 3, FALSE)))</f>
      </c>
      <c r="F52" s="133">
        <f>IF($C52="","",IFERROR(VLOOKUP(C52, 'Augsti riski-kopsavilkums'!$B$2:$H$101, 4, FALSE), VLOOKUP(C52, 'Ļoti augsti riski-kopsavilkums'!$B$2:$H$101, 4, FALSE)))</f>
      </c>
      <c r="G52" s="133">
        <f>IF($C52="","",IFERROR(VLOOKUP(C52, 'Augsti riski-kopsavilkums'!$B$2:$H$101, 5, FALSE), VLOOKUP(C52, 'Ļoti augsti riski-kopsavilkums'!$B$2:$H$101, 5, FALSE)))</f>
      </c>
      <c r="H52" s="133">
        <f>IF($C52="","",IFERROR(VLOOKUP(C52, 'Augsti riski-kopsavilkums'!$B$2:$H$101, 6, FALSE), VLOOKUP(C52, 'Ļoti augsti riski-kopsavilkums'!$B$2:$H$101, 6, FALSE)))</f>
      </c>
      <c r="I52" s="133">
        <f>IF($C52="","",IFERROR(VLOOKUP(C52, 'Augsti riski-kopsavilkums'!$B$2:$H$101, 7, FALSE), VLOOKUP(C52, 'Ļoti augsti riski-kopsavilkums'!$B$2:$H$101, 7, FALSE)))</f>
      </c>
      <c r="J52" s="133"/>
    </row>
    <row r="53" spans="1:10" x14ac:dyDescent="0.25">
      <c r="A53" s="133">
        <f>'Augsti riski-kopsavilkums'!C53</f>
      </c>
      <c r="B53" s="133">
        <f>'Ļoti augsti riski-kopsavilkums'!C53</f>
      </c>
      <c r="C53" s="133">
        <f t="shared" si="0"/>
      </c>
      <c r="D53" s="133">
        <f>IF($C53="","",IFERROR(VLOOKUP(C53, 'Augsti riski-kopsavilkums'!$B$2:$H$101, 2, FALSE), VLOOKUP(C53, 'Ļoti augsti riski-kopsavilkums'!$B$2:$H$101, 2, FALSE)))</f>
      </c>
      <c r="E53" s="133">
        <f>IF($C53="","",IFERROR(VLOOKUP(C53, 'Augsti riski-kopsavilkums'!$B$2:$H$101, 3, FALSE), VLOOKUP(C53, 'Ļoti augsti riski-kopsavilkums'!$B$2:$H$101, 3, FALSE)))</f>
      </c>
      <c r="F53" s="133">
        <f>IF($C53="","",IFERROR(VLOOKUP(C53, 'Augsti riski-kopsavilkums'!$B$2:$H$101, 4, FALSE), VLOOKUP(C53, 'Ļoti augsti riski-kopsavilkums'!$B$2:$H$101, 4, FALSE)))</f>
      </c>
      <c r="G53" s="133">
        <f>IF($C53="","",IFERROR(VLOOKUP(C53, 'Augsti riski-kopsavilkums'!$B$2:$H$101, 5, FALSE), VLOOKUP(C53, 'Ļoti augsti riski-kopsavilkums'!$B$2:$H$101, 5, FALSE)))</f>
      </c>
      <c r="H53" s="133">
        <f>IF($C53="","",IFERROR(VLOOKUP(C53, 'Augsti riski-kopsavilkums'!$B$2:$H$101, 6, FALSE), VLOOKUP(C53, 'Ļoti augsti riski-kopsavilkums'!$B$2:$H$101, 6, FALSE)))</f>
      </c>
      <c r="I53" s="133">
        <f>IF($C53="","",IFERROR(VLOOKUP(C53, 'Augsti riski-kopsavilkums'!$B$2:$H$101, 7, FALSE), VLOOKUP(C53, 'Ļoti augsti riski-kopsavilkums'!$B$2:$H$101, 7, FALSE)))</f>
      </c>
      <c r="J53" s="133"/>
    </row>
    <row r="54" spans="1:10" x14ac:dyDescent="0.25">
      <c r="A54" s="133">
        <f>'Augsti riski-kopsavilkums'!C54</f>
      </c>
      <c r="B54" s="133">
        <f>'Ļoti augsti riski-kopsavilkums'!C54</f>
      </c>
      <c r="C54" s="133">
        <f t="shared" si="0"/>
      </c>
      <c r="D54" s="133">
        <f>IF($C54="","",IFERROR(VLOOKUP(C54, 'Augsti riski-kopsavilkums'!$B$2:$H$101, 2, FALSE), VLOOKUP(C54, 'Ļoti augsti riski-kopsavilkums'!$B$2:$H$101, 2, FALSE)))</f>
      </c>
      <c r="E54" s="133">
        <f>IF($C54="","",IFERROR(VLOOKUP(C54, 'Augsti riski-kopsavilkums'!$B$2:$H$101, 3, FALSE), VLOOKUP(C54, 'Ļoti augsti riski-kopsavilkums'!$B$2:$H$101, 3, FALSE)))</f>
      </c>
      <c r="F54" s="133">
        <f>IF($C54="","",IFERROR(VLOOKUP(C54, 'Augsti riski-kopsavilkums'!$B$2:$H$101, 4, FALSE), VLOOKUP(C54, 'Ļoti augsti riski-kopsavilkums'!$B$2:$H$101, 4, FALSE)))</f>
      </c>
      <c r="G54" s="133">
        <f>IF($C54="","",IFERROR(VLOOKUP(C54, 'Augsti riski-kopsavilkums'!$B$2:$H$101, 5, FALSE), VLOOKUP(C54, 'Ļoti augsti riski-kopsavilkums'!$B$2:$H$101, 5, FALSE)))</f>
      </c>
      <c r="H54" s="133">
        <f>IF($C54="","",IFERROR(VLOOKUP(C54, 'Augsti riski-kopsavilkums'!$B$2:$H$101, 6, FALSE), VLOOKUP(C54, 'Ļoti augsti riski-kopsavilkums'!$B$2:$H$101, 6, FALSE)))</f>
      </c>
      <c r="I54" s="133">
        <f>IF($C54="","",IFERROR(VLOOKUP(C54, 'Augsti riski-kopsavilkums'!$B$2:$H$101, 7, FALSE), VLOOKUP(C54, 'Ļoti augsti riski-kopsavilkums'!$B$2:$H$101, 7, FALSE)))</f>
      </c>
      <c r="J54" s="133"/>
    </row>
    <row r="55" spans="1:10" x14ac:dyDescent="0.25">
      <c r="A55" s="133">
        <f>'Augsti riski-kopsavilkums'!C55</f>
      </c>
      <c r="B55" s="133">
        <f>'Ļoti augsti riski-kopsavilkums'!C55</f>
      </c>
      <c r="C55" s="133">
        <f t="shared" si="0"/>
      </c>
      <c r="D55" s="133">
        <f>IF($C55="","",IFERROR(VLOOKUP(C55, 'Augsti riski-kopsavilkums'!$B$2:$H$101, 2, FALSE), VLOOKUP(C55, 'Ļoti augsti riski-kopsavilkums'!$B$2:$H$101, 2, FALSE)))</f>
      </c>
      <c r="E55" s="133">
        <f>IF($C55="","",IFERROR(VLOOKUP(C55, 'Augsti riski-kopsavilkums'!$B$2:$H$101, 3, FALSE), VLOOKUP(C55, 'Ļoti augsti riski-kopsavilkums'!$B$2:$H$101, 3, FALSE)))</f>
      </c>
      <c r="F55" s="133">
        <f>IF($C55="","",IFERROR(VLOOKUP(C55, 'Augsti riski-kopsavilkums'!$B$2:$H$101, 4, FALSE), VLOOKUP(C55, 'Ļoti augsti riski-kopsavilkums'!$B$2:$H$101, 4, FALSE)))</f>
      </c>
      <c r="G55" s="133">
        <f>IF($C55="","",IFERROR(VLOOKUP(C55, 'Augsti riski-kopsavilkums'!$B$2:$H$101, 5, FALSE), VLOOKUP(C55, 'Ļoti augsti riski-kopsavilkums'!$B$2:$H$101, 5, FALSE)))</f>
      </c>
      <c r="H55" s="133">
        <f>IF($C55="","",IFERROR(VLOOKUP(C55, 'Augsti riski-kopsavilkums'!$B$2:$H$101, 6, FALSE), VLOOKUP(C55, 'Ļoti augsti riski-kopsavilkums'!$B$2:$H$101, 6, FALSE)))</f>
      </c>
      <c r="I55" s="133">
        <f>IF($C55="","",IFERROR(VLOOKUP(C55, 'Augsti riski-kopsavilkums'!$B$2:$H$101, 7, FALSE), VLOOKUP(C55, 'Ļoti augsti riski-kopsavilkums'!$B$2:$H$101, 7, FALSE)))</f>
      </c>
      <c r="J55" s="133"/>
    </row>
    <row r="56" spans="1:10" x14ac:dyDescent="0.25">
      <c r="A56" s="133">
        <f>'Augsti riski-kopsavilkums'!C56</f>
      </c>
      <c r="B56" s="133">
        <f>'Ļoti augsti riski-kopsavilkums'!C56</f>
      </c>
      <c r="C56" s="133">
        <f t="shared" si="0"/>
      </c>
      <c r="D56" s="133">
        <f>IF($C56="","",IFERROR(VLOOKUP(C56, 'Augsti riski-kopsavilkums'!$B$2:$H$101, 2, FALSE), VLOOKUP(C56, 'Ļoti augsti riski-kopsavilkums'!$B$2:$H$101, 2, FALSE)))</f>
      </c>
      <c r="E56" s="133">
        <f>IF($C56="","",IFERROR(VLOOKUP(C56, 'Augsti riski-kopsavilkums'!$B$2:$H$101, 3, FALSE), VLOOKUP(C56, 'Ļoti augsti riski-kopsavilkums'!$B$2:$H$101, 3, FALSE)))</f>
      </c>
      <c r="F56" s="133">
        <f>IF($C56="","",IFERROR(VLOOKUP(C56, 'Augsti riski-kopsavilkums'!$B$2:$H$101, 4, FALSE), VLOOKUP(C56, 'Ļoti augsti riski-kopsavilkums'!$B$2:$H$101, 4, FALSE)))</f>
      </c>
      <c r="G56" s="133">
        <f>IF($C56="","",IFERROR(VLOOKUP(C56, 'Augsti riski-kopsavilkums'!$B$2:$H$101, 5, FALSE), VLOOKUP(C56, 'Ļoti augsti riski-kopsavilkums'!$B$2:$H$101, 5, FALSE)))</f>
      </c>
      <c r="H56" s="133">
        <f>IF($C56="","",IFERROR(VLOOKUP(C56, 'Augsti riski-kopsavilkums'!$B$2:$H$101, 6, FALSE), VLOOKUP(C56, 'Ļoti augsti riski-kopsavilkums'!$B$2:$H$101, 6, FALSE)))</f>
      </c>
      <c r="I56" s="133">
        <f>IF($C56="","",IFERROR(VLOOKUP(C56, 'Augsti riski-kopsavilkums'!$B$2:$H$101, 7, FALSE), VLOOKUP(C56, 'Ļoti augsti riski-kopsavilkums'!$B$2:$H$101, 7, FALSE)))</f>
      </c>
      <c r="J56" s="133"/>
    </row>
    <row r="57" spans="1:10" x14ac:dyDescent="0.25">
      <c r="A57" s="133">
        <f>'Augsti riski-kopsavilkums'!C57</f>
      </c>
      <c r="B57" s="133">
        <f>'Ļoti augsti riski-kopsavilkums'!C57</f>
      </c>
      <c r="C57" s="133">
        <f t="shared" si="0"/>
      </c>
      <c r="D57" s="133">
        <f>IF($C57="","",IFERROR(VLOOKUP(C57, 'Augsti riski-kopsavilkums'!$B$2:$H$101, 2, FALSE), VLOOKUP(C57, 'Ļoti augsti riski-kopsavilkums'!$B$2:$H$101, 2, FALSE)))</f>
      </c>
      <c r="E57" s="133">
        <f>IF($C57="","",IFERROR(VLOOKUP(C57, 'Augsti riski-kopsavilkums'!$B$2:$H$101, 3, FALSE), VLOOKUP(C57, 'Ļoti augsti riski-kopsavilkums'!$B$2:$H$101, 3, FALSE)))</f>
      </c>
      <c r="F57" s="133">
        <f>IF($C57="","",IFERROR(VLOOKUP(C57, 'Augsti riski-kopsavilkums'!$B$2:$H$101, 4, FALSE), VLOOKUP(C57, 'Ļoti augsti riski-kopsavilkums'!$B$2:$H$101, 4, FALSE)))</f>
      </c>
      <c r="G57" s="133">
        <f>IF($C57="","",IFERROR(VLOOKUP(C57, 'Augsti riski-kopsavilkums'!$B$2:$H$101, 5, FALSE), VLOOKUP(C57, 'Ļoti augsti riski-kopsavilkums'!$B$2:$H$101, 5, FALSE)))</f>
      </c>
      <c r="H57" s="133">
        <f>IF($C57="","",IFERROR(VLOOKUP(C57, 'Augsti riski-kopsavilkums'!$B$2:$H$101, 6, FALSE), VLOOKUP(C57, 'Ļoti augsti riski-kopsavilkums'!$B$2:$H$101, 6, FALSE)))</f>
      </c>
      <c r="I57" s="133">
        <f>IF($C57="","",IFERROR(VLOOKUP(C57, 'Augsti riski-kopsavilkums'!$B$2:$H$101, 7, FALSE), VLOOKUP(C57, 'Ļoti augsti riski-kopsavilkums'!$B$2:$H$101, 7, FALSE)))</f>
      </c>
      <c r="J57" s="133"/>
    </row>
    <row r="58" spans="1:10" x14ac:dyDescent="0.25">
      <c r="A58" s="133">
        <f>'Augsti riski-kopsavilkums'!C58</f>
      </c>
      <c r="B58" s="133">
        <f>'Ļoti augsti riski-kopsavilkums'!C58</f>
      </c>
      <c r="C58" s="133">
        <f t="shared" si="0"/>
      </c>
      <c r="D58" s="133">
        <f>IF($C58="","",IFERROR(VLOOKUP(C58, 'Augsti riski-kopsavilkums'!$B$2:$H$101, 2, FALSE), VLOOKUP(C58, 'Ļoti augsti riski-kopsavilkums'!$B$2:$H$101, 2, FALSE)))</f>
      </c>
      <c r="E58" s="133">
        <f>IF($C58="","",IFERROR(VLOOKUP(C58, 'Augsti riski-kopsavilkums'!$B$2:$H$101, 3, FALSE), VLOOKUP(C58, 'Ļoti augsti riski-kopsavilkums'!$B$2:$H$101, 3, FALSE)))</f>
      </c>
      <c r="F58" s="133">
        <f>IF($C58="","",IFERROR(VLOOKUP(C58, 'Augsti riski-kopsavilkums'!$B$2:$H$101, 4, FALSE), VLOOKUP(C58, 'Ļoti augsti riski-kopsavilkums'!$B$2:$H$101, 4, FALSE)))</f>
      </c>
      <c r="G58" s="133">
        <f>IF($C58="","",IFERROR(VLOOKUP(C58, 'Augsti riski-kopsavilkums'!$B$2:$H$101, 5, FALSE), VLOOKUP(C58, 'Ļoti augsti riski-kopsavilkums'!$B$2:$H$101, 5, FALSE)))</f>
      </c>
      <c r="H58" s="133">
        <f>IF($C58="","",IFERROR(VLOOKUP(C58, 'Augsti riski-kopsavilkums'!$B$2:$H$101, 6, FALSE), VLOOKUP(C58, 'Ļoti augsti riski-kopsavilkums'!$B$2:$H$101, 6, FALSE)))</f>
      </c>
      <c r="I58" s="133">
        <f>IF($C58="","",IFERROR(VLOOKUP(C58, 'Augsti riski-kopsavilkums'!$B$2:$H$101, 7, FALSE), VLOOKUP(C58, 'Ļoti augsti riski-kopsavilkums'!$B$2:$H$101, 7, FALSE)))</f>
      </c>
      <c r="J58" s="133"/>
    </row>
    <row r="59" spans="1:10" x14ac:dyDescent="0.25">
      <c r="A59" s="133">
        <f>'Augsti riski-kopsavilkums'!C59</f>
      </c>
      <c r="B59" s="133">
        <f>'Ļoti augsti riski-kopsavilkums'!C59</f>
      </c>
      <c r="C59" s="133">
        <f t="shared" si="0"/>
      </c>
      <c r="D59" s="133">
        <f>IF($C59="","",IFERROR(VLOOKUP(C59, 'Augsti riski-kopsavilkums'!$B$2:$H$101, 2, FALSE), VLOOKUP(C59, 'Ļoti augsti riski-kopsavilkums'!$B$2:$H$101, 2, FALSE)))</f>
      </c>
      <c r="E59" s="133">
        <f>IF($C59="","",IFERROR(VLOOKUP(C59, 'Augsti riski-kopsavilkums'!$B$2:$H$101, 3, FALSE), VLOOKUP(C59, 'Ļoti augsti riski-kopsavilkums'!$B$2:$H$101, 3, FALSE)))</f>
      </c>
      <c r="F59" s="133">
        <f>IF($C59="","",IFERROR(VLOOKUP(C59, 'Augsti riski-kopsavilkums'!$B$2:$H$101, 4, FALSE), VLOOKUP(C59, 'Ļoti augsti riski-kopsavilkums'!$B$2:$H$101, 4, FALSE)))</f>
      </c>
      <c r="G59" s="133">
        <f>IF($C59="","",IFERROR(VLOOKUP(C59, 'Augsti riski-kopsavilkums'!$B$2:$H$101, 5, FALSE), VLOOKUP(C59, 'Ļoti augsti riski-kopsavilkums'!$B$2:$H$101, 5, FALSE)))</f>
      </c>
      <c r="H59" s="133">
        <f>IF($C59="","",IFERROR(VLOOKUP(C59, 'Augsti riski-kopsavilkums'!$B$2:$H$101, 6, FALSE), VLOOKUP(C59, 'Ļoti augsti riski-kopsavilkums'!$B$2:$H$101, 6, FALSE)))</f>
      </c>
      <c r="I59" s="133">
        <f>IF($C59="","",IFERROR(VLOOKUP(C59, 'Augsti riski-kopsavilkums'!$B$2:$H$101, 7, FALSE), VLOOKUP(C59, 'Ļoti augsti riski-kopsavilkums'!$B$2:$H$101, 7, FALSE)))</f>
      </c>
      <c r="J59" s="133"/>
    </row>
    <row r="60" spans="1:10" x14ac:dyDescent="0.25">
      <c r="A60" s="133">
        <f>'Augsti riski-kopsavilkums'!C60</f>
      </c>
      <c r="B60" s="133">
        <f>'Ļoti augsti riski-kopsavilkums'!C60</f>
      </c>
      <c r="C60" s="133">
        <f t="shared" si="0"/>
      </c>
      <c r="D60" s="133">
        <f>IF($C60="","",IFERROR(VLOOKUP(C60, 'Augsti riski-kopsavilkums'!$B$2:$H$101, 2, FALSE), VLOOKUP(C60, 'Ļoti augsti riski-kopsavilkums'!$B$2:$H$101, 2, FALSE)))</f>
      </c>
      <c r="E60" s="133">
        <f>IF($C60="","",IFERROR(VLOOKUP(C60, 'Augsti riski-kopsavilkums'!$B$2:$H$101, 3, FALSE), VLOOKUP(C60, 'Ļoti augsti riski-kopsavilkums'!$B$2:$H$101, 3, FALSE)))</f>
      </c>
      <c r="F60" s="133">
        <f>IF($C60="","",IFERROR(VLOOKUP(C60, 'Augsti riski-kopsavilkums'!$B$2:$H$101, 4, FALSE), VLOOKUP(C60, 'Ļoti augsti riski-kopsavilkums'!$B$2:$H$101, 4, FALSE)))</f>
      </c>
      <c r="G60" s="133">
        <f>IF($C60="","",IFERROR(VLOOKUP(C60, 'Augsti riski-kopsavilkums'!$B$2:$H$101, 5, FALSE), VLOOKUP(C60, 'Ļoti augsti riski-kopsavilkums'!$B$2:$H$101, 5, FALSE)))</f>
      </c>
      <c r="H60" s="133">
        <f>IF($C60="","",IFERROR(VLOOKUP(C60, 'Augsti riski-kopsavilkums'!$B$2:$H$101, 6, FALSE), VLOOKUP(C60, 'Ļoti augsti riski-kopsavilkums'!$B$2:$H$101, 6, FALSE)))</f>
      </c>
      <c r="I60" s="133">
        <f>IF($C60="","",IFERROR(VLOOKUP(C60, 'Augsti riski-kopsavilkums'!$B$2:$H$101, 7, FALSE), VLOOKUP(C60, 'Ļoti augsti riski-kopsavilkums'!$B$2:$H$101, 7, FALSE)))</f>
      </c>
      <c r="J60" s="133"/>
    </row>
    <row r="61" spans="1:10" x14ac:dyDescent="0.25">
      <c r="A61" s="133">
        <f>'Augsti riski-kopsavilkums'!C61</f>
      </c>
      <c r="B61" s="133">
        <f>'Ļoti augsti riski-kopsavilkums'!C61</f>
      </c>
      <c r="C61" s="133">
        <f t="shared" si="0"/>
      </c>
      <c r="D61" s="133">
        <f>IF($C61="","",IFERROR(VLOOKUP(C61, 'Augsti riski-kopsavilkums'!$B$2:$H$101, 2, FALSE), VLOOKUP(C61, 'Ļoti augsti riski-kopsavilkums'!$B$2:$H$101, 2, FALSE)))</f>
      </c>
      <c r="E61" s="133">
        <f>IF($C61="","",IFERROR(VLOOKUP(C61, 'Augsti riski-kopsavilkums'!$B$2:$H$101, 3, FALSE), VLOOKUP(C61, 'Ļoti augsti riski-kopsavilkums'!$B$2:$H$101, 3, FALSE)))</f>
      </c>
      <c r="F61" s="133">
        <f>IF($C61="","",IFERROR(VLOOKUP(C61, 'Augsti riski-kopsavilkums'!$B$2:$H$101, 4, FALSE), VLOOKUP(C61, 'Ļoti augsti riski-kopsavilkums'!$B$2:$H$101, 4, FALSE)))</f>
      </c>
      <c r="G61" s="133">
        <f>IF($C61="","",IFERROR(VLOOKUP(C61, 'Augsti riski-kopsavilkums'!$B$2:$H$101, 5, FALSE), VLOOKUP(C61, 'Ļoti augsti riski-kopsavilkums'!$B$2:$H$101, 5, FALSE)))</f>
      </c>
      <c r="H61" s="133">
        <f>IF($C61="","",IFERROR(VLOOKUP(C61, 'Augsti riski-kopsavilkums'!$B$2:$H$101, 6, FALSE), VLOOKUP(C61, 'Ļoti augsti riski-kopsavilkums'!$B$2:$H$101, 6, FALSE)))</f>
      </c>
      <c r="I61" s="133">
        <f>IF($C61="","",IFERROR(VLOOKUP(C61, 'Augsti riski-kopsavilkums'!$B$2:$H$101, 7, FALSE), VLOOKUP(C61, 'Ļoti augsti riski-kopsavilkums'!$B$2:$H$101, 7, FALSE)))</f>
      </c>
      <c r="J61" s="133"/>
    </row>
    <row r="62" spans="1:10" x14ac:dyDescent="0.25">
      <c r="A62" s="133">
        <f>'Augsti riski-kopsavilkums'!C62</f>
      </c>
      <c r="B62" s="133">
        <f>'Ļoti augsti riski-kopsavilkums'!C62</f>
      </c>
      <c r="C62" s="133">
        <f t="shared" si="0"/>
      </c>
      <c r="D62" s="133">
        <f>IF($C62="","",IFERROR(VLOOKUP(C62, 'Augsti riski-kopsavilkums'!$B$2:$H$101, 2, FALSE), VLOOKUP(C62, 'Ļoti augsti riski-kopsavilkums'!$B$2:$H$101, 2, FALSE)))</f>
      </c>
      <c r="E62" s="133">
        <f>IF($C62="","",IFERROR(VLOOKUP(C62, 'Augsti riski-kopsavilkums'!$B$2:$H$101, 3, FALSE), VLOOKUP(C62, 'Ļoti augsti riski-kopsavilkums'!$B$2:$H$101, 3, FALSE)))</f>
      </c>
      <c r="F62" s="133">
        <f>IF($C62="","",IFERROR(VLOOKUP(C62, 'Augsti riski-kopsavilkums'!$B$2:$H$101, 4, FALSE), VLOOKUP(C62, 'Ļoti augsti riski-kopsavilkums'!$B$2:$H$101, 4, FALSE)))</f>
      </c>
      <c r="G62" s="133">
        <f>IF($C62="","",IFERROR(VLOOKUP(C62, 'Augsti riski-kopsavilkums'!$B$2:$H$101, 5, FALSE), VLOOKUP(C62, 'Ļoti augsti riski-kopsavilkums'!$B$2:$H$101, 5, FALSE)))</f>
      </c>
      <c r="H62" s="133">
        <f>IF($C62="","",IFERROR(VLOOKUP(C62, 'Augsti riski-kopsavilkums'!$B$2:$H$101, 6, FALSE), VLOOKUP(C62, 'Ļoti augsti riski-kopsavilkums'!$B$2:$H$101, 6, FALSE)))</f>
      </c>
      <c r="I62" s="133">
        <f>IF($C62="","",IFERROR(VLOOKUP(C62, 'Augsti riski-kopsavilkums'!$B$2:$H$101, 7, FALSE), VLOOKUP(C62, 'Ļoti augsti riski-kopsavilkums'!$B$2:$H$101, 7, FALSE)))</f>
      </c>
      <c r="J62" s="133"/>
    </row>
    <row r="63" spans="1:10" x14ac:dyDescent="0.25">
      <c r="A63" s="133">
        <f>'Augsti riski-kopsavilkums'!C63</f>
      </c>
      <c r="B63" s="133">
        <f>'Ļoti augsti riski-kopsavilkums'!C63</f>
      </c>
      <c r="C63" s="133">
        <f t="shared" si="0"/>
      </c>
      <c r="D63" s="133">
        <f>IF($C63="","",IFERROR(VLOOKUP(C63, 'Augsti riski-kopsavilkums'!$B$2:$H$101, 2, FALSE), VLOOKUP(C63, 'Ļoti augsti riski-kopsavilkums'!$B$2:$H$101, 2, FALSE)))</f>
      </c>
      <c r="E63" s="133">
        <f>IF($C63="","",IFERROR(VLOOKUP(C63, 'Augsti riski-kopsavilkums'!$B$2:$H$101, 3, FALSE), VLOOKUP(C63, 'Ļoti augsti riski-kopsavilkums'!$B$2:$H$101, 3, FALSE)))</f>
      </c>
      <c r="F63" s="133">
        <f>IF($C63="","",IFERROR(VLOOKUP(C63, 'Augsti riski-kopsavilkums'!$B$2:$H$101, 4, FALSE), VLOOKUP(C63, 'Ļoti augsti riski-kopsavilkums'!$B$2:$H$101, 4, FALSE)))</f>
      </c>
      <c r="G63" s="133">
        <f>IF($C63="","",IFERROR(VLOOKUP(C63, 'Augsti riski-kopsavilkums'!$B$2:$H$101, 5, FALSE), VLOOKUP(C63, 'Ļoti augsti riski-kopsavilkums'!$B$2:$H$101, 5, FALSE)))</f>
      </c>
      <c r="H63" s="133">
        <f>IF($C63="","",IFERROR(VLOOKUP(C63, 'Augsti riski-kopsavilkums'!$B$2:$H$101, 6, FALSE), VLOOKUP(C63, 'Ļoti augsti riski-kopsavilkums'!$B$2:$H$101, 6, FALSE)))</f>
      </c>
      <c r="I63" s="133">
        <f>IF($C63="","",IFERROR(VLOOKUP(C63, 'Augsti riski-kopsavilkums'!$B$2:$H$101, 7, FALSE), VLOOKUP(C63, 'Ļoti augsti riski-kopsavilkums'!$B$2:$H$101, 7, FALSE)))</f>
      </c>
      <c r="J63" s="133"/>
    </row>
    <row r="64" spans="1:10" x14ac:dyDescent="0.25">
      <c r="A64" s="133">
        <f>'Augsti riski-kopsavilkums'!C64</f>
      </c>
      <c r="B64" s="133">
        <f>'Ļoti augsti riski-kopsavilkums'!C64</f>
      </c>
      <c r="C64" s="133">
        <f t="shared" si="0"/>
      </c>
      <c r="D64" s="133">
        <f>IF($C64="","",IFERROR(VLOOKUP(C64, 'Augsti riski-kopsavilkums'!$B$2:$H$101, 2, FALSE), VLOOKUP(C64, 'Ļoti augsti riski-kopsavilkums'!$B$2:$H$101, 2, FALSE)))</f>
      </c>
      <c r="E64" s="133">
        <f>IF($C64="","",IFERROR(VLOOKUP(C64, 'Augsti riski-kopsavilkums'!$B$2:$H$101, 3, FALSE), VLOOKUP(C64, 'Ļoti augsti riski-kopsavilkums'!$B$2:$H$101, 3, FALSE)))</f>
      </c>
      <c r="F64" s="133">
        <f>IF($C64="","",IFERROR(VLOOKUP(C64, 'Augsti riski-kopsavilkums'!$B$2:$H$101, 4, FALSE), VLOOKUP(C64, 'Ļoti augsti riski-kopsavilkums'!$B$2:$H$101, 4, FALSE)))</f>
      </c>
      <c r="G64" s="133">
        <f>IF($C64="","",IFERROR(VLOOKUP(C64, 'Augsti riski-kopsavilkums'!$B$2:$H$101, 5, FALSE), VLOOKUP(C64, 'Ļoti augsti riski-kopsavilkums'!$B$2:$H$101, 5, FALSE)))</f>
      </c>
      <c r="H64" s="133">
        <f>IF($C64="","",IFERROR(VLOOKUP(C64, 'Augsti riski-kopsavilkums'!$B$2:$H$101, 6, FALSE), VLOOKUP(C64, 'Ļoti augsti riski-kopsavilkums'!$B$2:$H$101, 6, FALSE)))</f>
      </c>
      <c r="I64" s="133">
        <f>IF($C64="","",IFERROR(VLOOKUP(C64, 'Augsti riski-kopsavilkums'!$B$2:$H$101, 7, FALSE), VLOOKUP(C64, 'Ļoti augsti riski-kopsavilkums'!$B$2:$H$101, 7, FALSE)))</f>
      </c>
      <c r="J64" s="133"/>
    </row>
    <row r="65" spans="1:10" x14ac:dyDescent="0.25">
      <c r="A65" s="133">
        <f>'Augsti riski-kopsavilkums'!C65</f>
      </c>
      <c r="B65" s="133">
        <f>'Ļoti augsti riski-kopsavilkums'!C65</f>
      </c>
      <c r="C65" s="133">
        <f t="shared" si="0"/>
      </c>
      <c r="D65" s="133">
        <f>IF($C65="","",IFERROR(VLOOKUP(C65, 'Augsti riski-kopsavilkums'!$B$2:$H$101, 2, FALSE), VLOOKUP(C65, 'Ļoti augsti riski-kopsavilkums'!$B$2:$H$101, 2, FALSE)))</f>
      </c>
      <c r="E65" s="133">
        <f>IF($C65="","",IFERROR(VLOOKUP(C65, 'Augsti riski-kopsavilkums'!$B$2:$H$101, 3, FALSE), VLOOKUP(C65, 'Ļoti augsti riski-kopsavilkums'!$B$2:$H$101, 3, FALSE)))</f>
      </c>
      <c r="F65" s="133">
        <f>IF($C65="","",IFERROR(VLOOKUP(C65, 'Augsti riski-kopsavilkums'!$B$2:$H$101, 4, FALSE), VLOOKUP(C65, 'Ļoti augsti riski-kopsavilkums'!$B$2:$H$101, 4, FALSE)))</f>
      </c>
      <c r="G65" s="133">
        <f>IF($C65="","",IFERROR(VLOOKUP(C65, 'Augsti riski-kopsavilkums'!$B$2:$H$101, 5, FALSE), VLOOKUP(C65, 'Ļoti augsti riski-kopsavilkums'!$B$2:$H$101, 5, FALSE)))</f>
      </c>
      <c r="H65" s="133">
        <f>IF($C65="","",IFERROR(VLOOKUP(C65, 'Augsti riski-kopsavilkums'!$B$2:$H$101, 6, FALSE), VLOOKUP(C65, 'Ļoti augsti riski-kopsavilkums'!$B$2:$H$101, 6, FALSE)))</f>
      </c>
      <c r="I65" s="133">
        <f>IF($C65="","",IFERROR(VLOOKUP(C65, 'Augsti riski-kopsavilkums'!$B$2:$H$101, 7, FALSE), VLOOKUP(C65, 'Ļoti augsti riski-kopsavilkums'!$B$2:$H$101, 7, FALSE)))</f>
      </c>
      <c r="J65" s="133"/>
    </row>
    <row r="66" spans="1:10" x14ac:dyDescent="0.25">
      <c r="A66" s="133">
        <f>'Augsti riski-kopsavilkums'!C66</f>
      </c>
      <c r="B66" s="133">
        <f>'Ļoti augsti riski-kopsavilkums'!C66</f>
      </c>
      <c r="C66" s="133">
        <f t="shared" si="0"/>
      </c>
      <c r="D66" s="133">
        <f>IF($C66="","",IFERROR(VLOOKUP(C66, 'Augsti riski-kopsavilkums'!$B$2:$H$101, 2, FALSE), VLOOKUP(C66, 'Ļoti augsti riski-kopsavilkums'!$B$2:$H$101, 2, FALSE)))</f>
      </c>
      <c r="E66" s="133">
        <f>IF($C66="","",IFERROR(VLOOKUP(C66, 'Augsti riski-kopsavilkums'!$B$2:$H$101, 3, FALSE), VLOOKUP(C66, 'Ļoti augsti riski-kopsavilkums'!$B$2:$H$101, 3, FALSE)))</f>
      </c>
      <c r="F66" s="133">
        <f>IF($C66="","",IFERROR(VLOOKUP(C66, 'Augsti riski-kopsavilkums'!$B$2:$H$101, 4, FALSE), VLOOKUP(C66, 'Ļoti augsti riski-kopsavilkums'!$B$2:$H$101, 4, FALSE)))</f>
      </c>
      <c r="G66" s="133">
        <f>IF($C66="","",IFERROR(VLOOKUP(C66, 'Augsti riski-kopsavilkums'!$B$2:$H$101, 5, FALSE), VLOOKUP(C66, 'Ļoti augsti riski-kopsavilkums'!$B$2:$H$101, 5, FALSE)))</f>
      </c>
      <c r="H66" s="133">
        <f>IF($C66="","",IFERROR(VLOOKUP(C66, 'Augsti riski-kopsavilkums'!$B$2:$H$101, 6, FALSE), VLOOKUP(C66, 'Ļoti augsti riski-kopsavilkums'!$B$2:$H$101, 6, FALSE)))</f>
      </c>
      <c r="I66" s="133">
        <f>IF($C66="","",IFERROR(VLOOKUP(C66, 'Augsti riski-kopsavilkums'!$B$2:$H$101, 7, FALSE), VLOOKUP(C66, 'Ļoti augsti riski-kopsavilkums'!$B$2:$H$101, 7, FALSE)))</f>
      </c>
      <c r="J66" s="133"/>
    </row>
    <row r="67" spans="1:10" x14ac:dyDescent="0.25">
      <c r="A67" s="133">
        <f>'Augsti riski-kopsavilkums'!C67</f>
      </c>
      <c r="B67" s="133">
        <f>'Ļoti augsti riski-kopsavilkums'!C67</f>
      </c>
      <c r="C67" s="133">
        <f t="shared" ref="C67:C101" si="1">IF(ROW(C67) - ROW($C$2) + 1 &lt;= $AA$1, INDEX($A$2:$A$101, ROW(C67) - ROW($C$2) + 1), IF(ROW(C67) - ROW($C$2) + 1 - $AA$1 &lt;= $AA$2, INDEX($B$2:$B$101, ROW(C67) - ROW($C$2) + 1 - $AA$1), ""))</f>
      </c>
      <c r="D67" s="133">
        <f>IF($C67="","",IFERROR(VLOOKUP(C67, 'Augsti riski-kopsavilkums'!$B$2:$H$101, 2, FALSE), VLOOKUP(C67, 'Ļoti augsti riski-kopsavilkums'!$B$2:$H$101, 2, FALSE)))</f>
      </c>
      <c r="E67" s="133">
        <f>IF($C67="","",IFERROR(VLOOKUP(C67, 'Augsti riski-kopsavilkums'!$B$2:$H$101, 3, FALSE), VLOOKUP(C67, 'Ļoti augsti riski-kopsavilkums'!$B$2:$H$101, 3, FALSE)))</f>
      </c>
      <c r="F67" s="133">
        <f>IF($C67="","",IFERROR(VLOOKUP(C67, 'Augsti riski-kopsavilkums'!$B$2:$H$101, 4, FALSE), VLOOKUP(C67, 'Ļoti augsti riski-kopsavilkums'!$B$2:$H$101, 4, FALSE)))</f>
      </c>
      <c r="G67" s="133">
        <f>IF($C67="","",IFERROR(VLOOKUP(C67, 'Augsti riski-kopsavilkums'!$B$2:$H$101, 5, FALSE), VLOOKUP(C67, 'Ļoti augsti riski-kopsavilkums'!$B$2:$H$101, 5, FALSE)))</f>
      </c>
      <c r="H67" s="133">
        <f>IF($C67="","",IFERROR(VLOOKUP(C67, 'Augsti riski-kopsavilkums'!$B$2:$H$101, 6, FALSE), VLOOKUP(C67, 'Ļoti augsti riski-kopsavilkums'!$B$2:$H$101, 6, FALSE)))</f>
      </c>
      <c r="I67" s="133">
        <f>IF($C67="","",IFERROR(VLOOKUP(C67, 'Augsti riski-kopsavilkums'!$B$2:$H$101, 7, FALSE), VLOOKUP(C67, 'Ļoti augsti riski-kopsavilkums'!$B$2:$H$101, 7, FALSE)))</f>
      </c>
      <c r="J67" s="133"/>
    </row>
    <row r="68" spans="1:10" x14ac:dyDescent="0.25">
      <c r="A68" s="133">
        <f>'Augsti riski-kopsavilkums'!C68</f>
      </c>
      <c r="B68" s="133">
        <f>'Ļoti augsti riski-kopsavilkums'!C68</f>
      </c>
      <c r="C68" s="133">
        <f t="shared" si="1"/>
      </c>
      <c r="D68" s="133">
        <f>IF($C68="","",IFERROR(VLOOKUP(C68, 'Augsti riski-kopsavilkums'!$B$2:$H$101, 2, FALSE), VLOOKUP(C68, 'Ļoti augsti riski-kopsavilkums'!$B$2:$H$101, 2, FALSE)))</f>
      </c>
      <c r="E68" s="133">
        <f>IF($C68="","",IFERROR(VLOOKUP(C68, 'Augsti riski-kopsavilkums'!$B$2:$H$101, 3, FALSE), VLOOKUP(C68, 'Ļoti augsti riski-kopsavilkums'!$B$2:$H$101, 3, FALSE)))</f>
      </c>
      <c r="F68" s="133">
        <f>IF($C68="","",IFERROR(VLOOKUP(C68, 'Augsti riski-kopsavilkums'!$B$2:$H$101, 4, FALSE), VLOOKUP(C68, 'Ļoti augsti riski-kopsavilkums'!$B$2:$H$101, 4, FALSE)))</f>
      </c>
      <c r="G68" s="133">
        <f>IF($C68="","",IFERROR(VLOOKUP(C68, 'Augsti riski-kopsavilkums'!$B$2:$H$101, 5, FALSE), VLOOKUP(C68, 'Ļoti augsti riski-kopsavilkums'!$B$2:$H$101, 5, FALSE)))</f>
      </c>
      <c r="H68" s="133">
        <f>IF($C68="","",IFERROR(VLOOKUP(C68, 'Augsti riski-kopsavilkums'!$B$2:$H$101, 6, FALSE), VLOOKUP(C68, 'Ļoti augsti riski-kopsavilkums'!$B$2:$H$101, 6, FALSE)))</f>
      </c>
      <c r="I68" s="133">
        <f>IF($C68="","",IFERROR(VLOOKUP(C68, 'Augsti riski-kopsavilkums'!$B$2:$H$101, 7, FALSE), VLOOKUP(C68, 'Ļoti augsti riski-kopsavilkums'!$B$2:$H$101, 7, FALSE)))</f>
      </c>
      <c r="J68" s="133"/>
    </row>
    <row r="69" spans="1:10" x14ac:dyDescent="0.25">
      <c r="A69" s="133">
        <f>'Augsti riski-kopsavilkums'!C69</f>
      </c>
      <c r="B69" s="133">
        <f>'Ļoti augsti riski-kopsavilkums'!C69</f>
      </c>
      <c r="C69" s="133">
        <f t="shared" si="1"/>
      </c>
      <c r="D69" s="133">
        <f>IF($C69="","",IFERROR(VLOOKUP(C69, 'Augsti riski-kopsavilkums'!$B$2:$H$101, 2, FALSE), VLOOKUP(C69, 'Ļoti augsti riski-kopsavilkums'!$B$2:$H$101, 2, FALSE)))</f>
      </c>
      <c r="E69" s="133">
        <f>IF($C69="","",IFERROR(VLOOKUP(C69, 'Augsti riski-kopsavilkums'!$B$2:$H$101, 3, FALSE), VLOOKUP(C69, 'Ļoti augsti riski-kopsavilkums'!$B$2:$H$101, 3, FALSE)))</f>
      </c>
      <c r="F69" s="133">
        <f>IF($C69="","",IFERROR(VLOOKUP(C69, 'Augsti riski-kopsavilkums'!$B$2:$H$101, 4, FALSE), VLOOKUP(C69, 'Ļoti augsti riski-kopsavilkums'!$B$2:$H$101, 4, FALSE)))</f>
      </c>
      <c r="G69" s="133">
        <f>IF($C69="","",IFERROR(VLOOKUP(C69, 'Augsti riski-kopsavilkums'!$B$2:$H$101, 5, FALSE), VLOOKUP(C69, 'Ļoti augsti riski-kopsavilkums'!$B$2:$H$101, 5, FALSE)))</f>
      </c>
      <c r="H69" s="133">
        <f>IF($C69="","",IFERROR(VLOOKUP(C69, 'Augsti riski-kopsavilkums'!$B$2:$H$101, 6, FALSE), VLOOKUP(C69, 'Ļoti augsti riski-kopsavilkums'!$B$2:$H$101, 6, FALSE)))</f>
      </c>
      <c r="I69" s="133">
        <f>IF($C69="","",IFERROR(VLOOKUP(C69, 'Augsti riski-kopsavilkums'!$B$2:$H$101, 7, FALSE), VLOOKUP(C69, 'Ļoti augsti riski-kopsavilkums'!$B$2:$H$101, 7, FALSE)))</f>
      </c>
      <c r="J69" s="133"/>
    </row>
    <row r="70" spans="1:10" x14ac:dyDescent="0.25">
      <c r="A70" s="133">
        <f>'Augsti riski-kopsavilkums'!C70</f>
      </c>
      <c r="B70" s="133">
        <f>'Ļoti augsti riski-kopsavilkums'!C70</f>
      </c>
      <c r="C70" s="133">
        <f t="shared" si="1"/>
      </c>
      <c r="D70" s="133">
        <f>IF($C70="","",IFERROR(VLOOKUP(C70, 'Augsti riski-kopsavilkums'!$B$2:$H$101, 2, FALSE), VLOOKUP(C70, 'Ļoti augsti riski-kopsavilkums'!$B$2:$H$101, 2, FALSE)))</f>
      </c>
      <c r="E70" s="133">
        <f>IF($C70="","",IFERROR(VLOOKUP(C70, 'Augsti riski-kopsavilkums'!$B$2:$H$101, 3, FALSE), VLOOKUP(C70, 'Ļoti augsti riski-kopsavilkums'!$B$2:$H$101, 3, FALSE)))</f>
      </c>
      <c r="F70" s="133">
        <f>IF($C70="","",IFERROR(VLOOKUP(C70, 'Augsti riski-kopsavilkums'!$B$2:$H$101, 4, FALSE), VLOOKUP(C70, 'Ļoti augsti riski-kopsavilkums'!$B$2:$H$101, 4, FALSE)))</f>
      </c>
      <c r="G70" s="133">
        <f>IF($C70="","",IFERROR(VLOOKUP(C70, 'Augsti riski-kopsavilkums'!$B$2:$H$101, 5, FALSE), VLOOKUP(C70, 'Ļoti augsti riski-kopsavilkums'!$B$2:$H$101, 5, FALSE)))</f>
      </c>
      <c r="H70" s="133">
        <f>IF($C70="","",IFERROR(VLOOKUP(C70, 'Augsti riski-kopsavilkums'!$B$2:$H$101, 6, FALSE), VLOOKUP(C70, 'Ļoti augsti riski-kopsavilkums'!$B$2:$H$101, 6, FALSE)))</f>
      </c>
      <c r="I70" s="133">
        <f>IF($C70="","",IFERROR(VLOOKUP(C70, 'Augsti riski-kopsavilkums'!$B$2:$H$101, 7, FALSE), VLOOKUP(C70, 'Ļoti augsti riski-kopsavilkums'!$B$2:$H$101, 7, FALSE)))</f>
      </c>
      <c r="J70" s="133"/>
    </row>
    <row r="71" spans="1:10" x14ac:dyDescent="0.25">
      <c r="A71" s="133">
        <f>'Augsti riski-kopsavilkums'!C71</f>
      </c>
      <c r="B71" s="133">
        <f>'Ļoti augsti riski-kopsavilkums'!C71</f>
      </c>
      <c r="C71" s="133">
        <f t="shared" si="1"/>
      </c>
      <c r="D71" s="133">
        <f>IF($C71="","",IFERROR(VLOOKUP(C71, 'Augsti riski-kopsavilkums'!$B$2:$H$101, 2, FALSE), VLOOKUP(C71, 'Ļoti augsti riski-kopsavilkums'!$B$2:$H$101, 2, FALSE)))</f>
      </c>
      <c r="E71" s="133">
        <f>IF($C71="","",IFERROR(VLOOKUP(C71, 'Augsti riski-kopsavilkums'!$B$2:$H$101, 3, FALSE), VLOOKUP(C71, 'Ļoti augsti riski-kopsavilkums'!$B$2:$H$101, 3, FALSE)))</f>
      </c>
      <c r="F71" s="133">
        <f>IF($C71="","",IFERROR(VLOOKUP(C71, 'Augsti riski-kopsavilkums'!$B$2:$H$101, 4, FALSE), VLOOKUP(C71, 'Ļoti augsti riski-kopsavilkums'!$B$2:$H$101, 4, FALSE)))</f>
      </c>
      <c r="G71" s="133">
        <f>IF($C71="","",IFERROR(VLOOKUP(C71, 'Augsti riski-kopsavilkums'!$B$2:$H$101, 5, FALSE), VLOOKUP(C71, 'Ļoti augsti riski-kopsavilkums'!$B$2:$H$101, 5, FALSE)))</f>
      </c>
      <c r="H71" s="133">
        <f>IF($C71="","",IFERROR(VLOOKUP(C71, 'Augsti riski-kopsavilkums'!$B$2:$H$101, 6, FALSE), VLOOKUP(C71, 'Ļoti augsti riski-kopsavilkums'!$B$2:$H$101, 6, FALSE)))</f>
      </c>
      <c r="I71" s="133">
        <f>IF($C71="","",IFERROR(VLOOKUP(C71, 'Augsti riski-kopsavilkums'!$B$2:$H$101, 7, FALSE), VLOOKUP(C71, 'Ļoti augsti riski-kopsavilkums'!$B$2:$H$101, 7, FALSE)))</f>
      </c>
      <c r="J71" s="133"/>
    </row>
    <row r="72" spans="1:10" x14ac:dyDescent="0.25">
      <c r="A72" s="133">
        <f>'Augsti riski-kopsavilkums'!C72</f>
      </c>
      <c r="B72" s="133">
        <f>'Ļoti augsti riski-kopsavilkums'!C72</f>
      </c>
      <c r="C72" s="133">
        <f t="shared" si="1"/>
      </c>
      <c r="D72" s="133">
        <f>IF($C72="","",IFERROR(VLOOKUP(C72, 'Augsti riski-kopsavilkums'!$B$2:$H$101, 2, FALSE), VLOOKUP(C72, 'Ļoti augsti riski-kopsavilkums'!$B$2:$H$101, 2, FALSE)))</f>
      </c>
      <c r="E72" s="133">
        <f>IF($C72="","",IFERROR(VLOOKUP(C72, 'Augsti riski-kopsavilkums'!$B$2:$H$101, 3, FALSE), VLOOKUP(C72, 'Ļoti augsti riski-kopsavilkums'!$B$2:$H$101, 3, FALSE)))</f>
      </c>
      <c r="F72" s="133">
        <f>IF($C72="","",IFERROR(VLOOKUP(C72, 'Augsti riski-kopsavilkums'!$B$2:$H$101, 4, FALSE), VLOOKUP(C72, 'Ļoti augsti riski-kopsavilkums'!$B$2:$H$101, 4, FALSE)))</f>
      </c>
      <c r="G72" s="133">
        <f>IF($C72="","",IFERROR(VLOOKUP(C72, 'Augsti riski-kopsavilkums'!$B$2:$H$101, 5, FALSE), VLOOKUP(C72, 'Ļoti augsti riski-kopsavilkums'!$B$2:$H$101, 5, FALSE)))</f>
      </c>
      <c r="H72" s="133">
        <f>IF($C72="","",IFERROR(VLOOKUP(C72, 'Augsti riski-kopsavilkums'!$B$2:$H$101, 6, FALSE), VLOOKUP(C72, 'Ļoti augsti riski-kopsavilkums'!$B$2:$H$101, 6, FALSE)))</f>
      </c>
      <c r="I72" s="133">
        <f>IF($C72="","",IFERROR(VLOOKUP(C72, 'Augsti riski-kopsavilkums'!$B$2:$H$101, 7, FALSE), VLOOKUP(C72, 'Ļoti augsti riski-kopsavilkums'!$B$2:$H$101, 7, FALSE)))</f>
      </c>
      <c r="J72" s="133"/>
    </row>
    <row r="73" spans="1:10" x14ac:dyDescent="0.25">
      <c r="A73" s="133">
        <f>'Augsti riski-kopsavilkums'!C73</f>
      </c>
      <c r="B73" s="133">
        <f>'Ļoti augsti riski-kopsavilkums'!C73</f>
      </c>
      <c r="C73" s="133">
        <f t="shared" si="1"/>
      </c>
      <c r="D73" s="133">
        <f>IF($C73="","",IFERROR(VLOOKUP(C73, 'Augsti riski-kopsavilkums'!$B$2:$H$101, 2, FALSE), VLOOKUP(C73, 'Ļoti augsti riski-kopsavilkums'!$B$2:$H$101, 2, FALSE)))</f>
      </c>
      <c r="E73" s="133">
        <f>IF($C73="","",IFERROR(VLOOKUP(C73, 'Augsti riski-kopsavilkums'!$B$2:$H$101, 3, FALSE), VLOOKUP(C73, 'Ļoti augsti riski-kopsavilkums'!$B$2:$H$101, 3, FALSE)))</f>
      </c>
      <c r="F73" s="133">
        <f>IF($C73="","",IFERROR(VLOOKUP(C73, 'Augsti riski-kopsavilkums'!$B$2:$H$101, 4, FALSE), VLOOKUP(C73, 'Ļoti augsti riski-kopsavilkums'!$B$2:$H$101, 4, FALSE)))</f>
      </c>
      <c r="G73" s="133">
        <f>IF($C73="","",IFERROR(VLOOKUP(C73, 'Augsti riski-kopsavilkums'!$B$2:$H$101, 5, FALSE), VLOOKUP(C73, 'Ļoti augsti riski-kopsavilkums'!$B$2:$H$101, 5, FALSE)))</f>
      </c>
      <c r="H73" s="133">
        <f>IF($C73="","",IFERROR(VLOOKUP(C73, 'Augsti riski-kopsavilkums'!$B$2:$H$101, 6, FALSE), VLOOKUP(C73, 'Ļoti augsti riski-kopsavilkums'!$B$2:$H$101, 6, FALSE)))</f>
      </c>
      <c r="I73" s="133">
        <f>IF($C73="","",IFERROR(VLOOKUP(C73, 'Augsti riski-kopsavilkums'!$B$2:$H$101, 7, FALSE), VLOOKUP(C73, 'Ļoti augsti riski-kopsavilkums'!$B$2:$H$101, 7, FALSE)))</f>
      </c>
      <c r="J73" s="133"/>
    </row>
    <row r="74" spans="1:10" x14ac:dyDescent="0.25">
      <c r="A74" s="133">
        <f>'Augsti riski-kopsavilkums'!C74</f>
      </c>
      <c r="B74" s="133">
        <f>'Ļoti augsti riski-kopsavilkums'!C74</f>
      </c>
      <c r="C74" s="133">
        <f t="shared" si="1"/>
      </c>
      <c r="D74" s="133">
        <f>IF($C74="","",IFERROR(VLOOKUP(C74, 'Augsti riski-kopsavilkums'!$B$2:$H$101, 2, FALSE), VLOOKUP(C74, 'Ļoti augsti riski-kopsavilkums'!$B$2:$H$101, 2, FALSE)))</f>
      </c>
      <c r="E74" s="133">
        <f>IF($C74="","",IFERROR(VLOOKUP(C74, 'Augsti riski-kopsavilkums'!$B$2:$H$101, 3, FALSE), VLOOKUP(C74, 'Ļoti augsti riski-kopsavilkums'!$B$2:$H$101, 3, FALSE)))</f>
      </c>
      <c r="F74" s="133">
        <f>IF($C74="","",IFERROR(VLOOKUP(C74, 'Augsti riski-kopsavilkums'!$B$2:$H$101, 4, FALSE), VLOOKUP(C74, 'Ļoti augsti riski-kopsavilkums'!$B$2:$H$101, 4, FALSE)))</f>
      </c>
      <c r="G74" s="133">
        <f>IF($C74="","",IFERROR(VLOOKUP(C74, 'Augsti riski-kopsavilkums'!$B$2:$H$101, 5, FALSE), VLOOKUP(C74, 'Ļoti augsti riski-kopsavilkums'!$B$2:$H$101, 5, FALSE)))</f>
      </c>
      <c r="H74" s="133">
        <f>IF($C74="","",IFERROR(VLOOKUP(C74, 'Augsti riski-kopsavilkums'!$B$2:$H$101, 6, FALSE), VLOOKUP(C74, 'Ļoti augsti riski-kopsavilkums'!$B$2:$H$101, 6, FALSE)))</f>
      </c>
      <c r="I74" s="133">
        <f>IF($C74="","",IFERROR(VLOOKUP(C74, 'Augsti riski-kopsavilkums'!$B$2:$H$101, 7, FALSE), VLOOKUP(C74, 'Ļoti augsti riski-kopsavilkums'!$B$2:$H$101, 7, FALSE)))</f>
      </c>
      <c r="J74" s="133"/>
    </row>
    <row r="75" spans="1:10" x14ac:dyDescent="0.25">
      <c r="A75" s="133">
        <f>'Augsti riski-kopsavilkums'!C75</f>
      </c>
      <c r="B75" s="133">
        <f>'Ļoti augsti riski-kopsavilkums'!C75</f>
      </c>
      <c r="C75" s="133">
        <f t="shared" si="1"/>
      </c>
      <c r="D75" s="133">
        <f>IF($C75="","",IFERROR(VLOOKUP(C75, 'Augsti riski-kopsavilkums'!$B$2:$H$101, 2, FALSE), VLOOKUP(C75, 'Ļoti augsti riski-kopsavilkums'!$B$2:$H$101, 2, FALSE)))</f>
      </c>
      <c r="E75" s="133">
        <f>IF($C75="","",IFERROR(VLOOKUP(C75, 'Augsti riski-kopsavilkums'!$B$2:$H$101, 3, FALSE), VLOOKUP(C75, 'Ļoti augsti riski-kopsavilkums'!$B$2:$H$101, 3, FALSE)))</f>
      </c>
      <c r="F75" s="133">
        <f>IF($C75="","",IFERROR(VLOOKUP(C75, 'Augsti riski-kopsavilkums'!$B$2:$H$101, 4, FALSE), VLOOKUP(C75, 'Ļoti augsti riski-kopsavilkums'!$B$2:$H$101, 4, FALSE)))</f>
      </c>
      <c r="G75" s="133">
        <f>IF($C75="","",IFERROR(VLOOKUP(C75, 'Augsti riski-kopsavilkums'!$B$2:$H$101, 5, FALSE), VLOOKUP(C75, 'Ļoti augsti riski-kopsavilkums'!$B$2:$H$101, 5, FALSE)))</f>
      </c>
      <c r="H75" s="133">
        <f>IF($C75="","",IFERROR(VLOOKUP(C75, 'Augsti riski-kopsavilkums'!$B$2:$H$101, 6, FALSE), VLOOKUP(C75, 'Ļoti augsti riski-kopsavilkums'!$B$2:$H$101, 6, FALSE)))</f>
      </c>
      <c r="I75" s="133">
        <f>IF($C75="","",IFERROR(VLOOKUP(C75, 'Augsti riski-kopsavilkums'!$B$2:$H$101, 7, FALSE), VLOOKUP(C75, 'Ļoti augsti riski-kopsavilkums'!$B$2:$H$101, 7, FALSE)))</f>
      </c>
      <c r="J75" s="133"/>
    </row>
    <row r="76" spans="1:10" x14ac:dyDescent="0.25">
      <c r="A76" s="133">
        <f>'Augsti riski-kopsavilkums'!C76</f>
      </c>
      <c r="B76" s="133">
        <f>'Ļoti augsti riski-kopsavilkums'!C76</f>
      </c>
      <c r="C76" s="133">
        <f t="shared" si="1"/>
      </c>
      <c r="D76" s="133">
        <f>IF($C76="","",IFERROR(VLOOKUP(C76, 'Augsti riski-kopsavilkums'!$B$2:$H$101, 2, FALSE), VLOOKUP(C76, 'Ļoti augsti riski-kopsavilkums'!$B$2:$H$101, 2, FALSE)))</f>
      </c>
      <c r="E76" s="133">
        <f>IF($C76="","",IFERROR(VLOOKUP(C76, 'Augsti riski-kopsavilkums'!$B$2:$H$101, 3, FALSE), VLOOKUP(C76, 'Ļoti augsti riski-kopsavilkums'!$B$2:$H$101, 3, FALSE)))</f>
      </c>
      <c r="F76" s="133">
        <f>IF($C76="","",IFERROR(VLOOKUP(C76, 'Augsti riski-kopsavilkums'!$B$2:$H$101, 4, FALSE), VLOOKUP(C76, 'Ļoti augsti riski-kopsavilkums'!$B$2:$H$101, 4, FALSE)))</f>
      </c>
      <c r="G76" s="133">
        <f>IF($C76="","",IFERROR(VLOOKUP(C76, 'Augsti riski-kopsavilkums'!$B$2:$H$101, 5, FALSE), VLOOKUP(C76, 'Ļoti augsti riski-kopsavilkums'!$B$2:$H$101, 5, FALSE)))</f>
      </c>
      <c r="H76" s="133">
        <f>IF($C76="","",IFERROR(VLOOKUP(C76, 'Augsti riski-kopsavilkums'!$B$2:$H$101, 6, FALSE), VLOOKUP(C76, 'Ļoti augsti riski-kopsavilkums'!$B$2:$H$101, 6, FALSE)))</f>
      </c>
      <c r="I76" s="133">
        <f>IF($C76="","",IFERROR(VLOOKUP(C76, 'Augsti riski-kopsavilkums'!$B$2:$H$101, 7, FALSE), VLOOKUP(C76, 'Ļoti augsti riski-kopsavilkums'!$B$2:$H$101, 7, FALSE)))</f>
      </c>
      <c r="J76" s="133"/>
    </row>
    <row r="77" spans="1:10" x14ac:dyDescent="0.25">
      <c r="A77" s="133">
        <f>'Augsti riski-kopsavilkums'!C77</f>
      </c>
      <c r="B77" s="133">
        <f>'Ļoti augsti riski-kopsavilkums'!C77</f>
      </c>
      <c r="C77" s="133">
        <f t="shared" si="1"/>
      </c>
      <c r="D77" s="133">
        <f>IF($C77="","",IFERROR(VLOOKUP(C77, 'Augsti riski-kopsavilkums'!$B$2:$H$101, 2, FALSE), VLOOKUP(C77, 'Ļoti augsti riski-kopsavilkums'!$B$2:$H$101, 2, FALSE)))</f>
      </c>
      <c r="E77" s="133">
        <f>IF($C77="","",IFERROR(VLOOKUP(C77, 'Augsti riski-kopsavilkums'!$B$2:$H$101, 3, FALSE), VLOOKUP(C77, 'Ļoti augsti riski-kopsavilkums'!$B$2:$H$101, 3, FALSE)))</f>
      </c>
      <c r="F77" s="133">
        <f>IF($C77="","",IFERROR(VLOOKUP(C77, 'Augsti riski-kopsavilkums'!$B$2:$H$101, 4, FALSE), VLOOKUP(C77, 'Ļoti augsti riski-kopsavilkums'!$B$2:$H$101, 4, FALSE)))</f>
      </c>
      <c r="G77" s="133">
        <f>IF($C77="","",IFERROR(VLOOKUP(C77, 'Augsti riski-kopsavilkums'!$B$2:$H$101, 5, FALSE), VLOOKUP(C77, 'Ļoti augsti riski-kopsavilkums'!$B$2:$H$101, 5, FALSE)))</f>
      </c>
      <c r="H77" s="133">
        <f>IF($C77="","",IFERROR(VLOOKUP(C77, 'Augsti riski-kopsavilkums'!$B$2:$H$101, 6, FALSE), VLOOKUP(C77, 'Ļoti augsti riski-kopsavilkums'!$B$2:$H$101, 6, FALSE)))</f>
      </c>
      <c r="I77" s="133">
        <f>IF($C77="","",IFERROR(VLOOKUP(C77, 'Augsti riski-kopsavilkums'!$B$2:$H$101, 7, FALSE), VLOOKUP(C77, 'Ļoti augsti riski-kopsavilkums'!$B$2:$H$101, 7, FALSE)))</f>
      </c>
      <c r="J77" s="133"/>
    </row>
    <row r="78" spans="1:10" x14ac:dyDescent="0.25">
      <c r="A78" s="133">
        <f>'Augsti riski-kopsavilkums'!C78</f>
      </c>
      <c r="B78" s="133">
        <f>'Ļoti augsti riski-kopsavilkums'!C78</f>
      </c>
      <c r="C78" s="133">
        <f t="shared" si="1"/>
      </c>
      <c r="D78" s="133">
        <f>IF($C78="","",IFERROR(VLOOKUP(C78, 'Augsti riski-kopsavilkums'!$B$2:$H$101, 2, FALSE), VLOOKUP(C78, 'Ļoti augsti riski-kopsavilkums'!$B$2:$H$101, 2, FALSE)))</f>
      </c>
      <c r="E78" s="133">
        <f>IF($C78="","",IFERROR(VLOOKUP(C78, 'Augsti riski-kopsavilkums'!$B$2:$H$101, 3, FALSE), VLOOKUP(C78, 'Ļoti augsti riski-kopsavilkums'!$B$2:$H$101, 3, FALSE)))</f>
      </c>
      <c r="F78" s="133">
        <f>IF($C78="","",IFERROR(VLOOKUP(C78, 'Augsti riski-kopsavilkums'!$B$2:$H$101, 4, FALSE), VLOOKUP(C78, 'Ļoti augsti riski-kopsavilkums'!$B$2:$H$101, 4, FALSE)))</f>
      </c>
      <c r="G78" s="133">
        <f>IF($C78="","",IFERROR(VLOOKUP(C78, 'Augsti riski-kopsavilkums'!$B$2:$H$101, 5, FALSE), VLOOKUP(C78, 'Ļoti augsti riski-kopsavilkums'!$B$2:$H$101, 5, FALSE)))</f>
      </c>
      <c r="H78" s="133">
        <f>IF($C78="","",IFERROR(VLOOKUP(C78, 'Augsti riski-kopsavilkums'!$B$2:$H$101, 6, FALSE), VLOOKUP(C78, 'Ļoti augsti riski-kopsavilkums'!$B$2:$H$101, 6, FALSE)))</f>
      </c>
      <c r="I78" s="133">
        <f>IF($C78="","",IFERROR(VLOOKUP(C78, 'Augsti riski-kopsavilkums'!$B$2:$H$101, 7, FALSE), VLOOKUP(C78, 'Ļoti augsti riski-kopsavilkums'!$B$2:$H$101, 7, FALSE)))</f>
      </c>
      <c r="J78" s="133"/>
    </row>
    <row r="79" spans="1:10" x14ac:dyDescent="0.25">
      <c r="A79" s="133">
        <f>'Augsti riski-kopsavilkums'!C79</f>
      </c>
      <c r="B79" s="133">
        <f>'Ļoti augsti riski-kopsavilkums'!C79</f>
      </c>
      <c r="C79" s="133">
        <f t="shared" si="1"/>
      </c>
      <c r="D79" s="133">
        <f>IF($C79="","",IFERROR(VLOOKUP(C79, 'Augsti riski-kopsavilkums'!$B$2:$H$101, 2, FALSE), VLOOKUP(C79, 'Ļoti augsti riski-kopsavilkums'!$B$2:$H$101, 2, FALSE)))</f>
      </c>
      <c r="E79" s="133">
        <f>IF($C79="","",IFERROR(VLOOKUP(C79, 'Augsti riski-kopsavilkums'!$B$2:$H$101, 3, FALSE), VLOOKUP(C79, 'Ļoti augsti riski-kopsavilkums'!$B$2:$H$101, 3, FALSE)))</f>
      </c>
      <c r="F79" s="133">
        <f>IF($C79="","",IFERROR(VLOOKUP(C79, 'Augsti riski-kopsavilkums'!$B$2:$H$101, 4, FALSE), VLOOKUP(C79, 'Ļoti augsti riski-kopsavilkums'!$B$2:$H$101, 4, FALSE)))</f>
      </c>
      <c r="G79" s="133">
        <f>IF($C79="","",IFERROR(VLOOKUP(C79, 'Augsti riski-kopsavilkums'!$B$2:$H$101, 5, FALSE), VLOOKUP(C79, 'Ļoti augsti riski-kopsavilkums'!$B$2:$H$101, 5, FALSE)))</f>
      </c>
      <c r="H79" s="133">
        <f>IF($C79="","",IFERROR(VLOOKUP(C79, 'Augsti riski-kopsavilkums'!$B$2:$H$101, 6, FALSE), VLOOKUP(C79, 'Ļoti augsti riski-kopsavilkums'!$B$2:$H$101, 6, FALSE)))</f>
      </c>
      <c r="I79" s="133">
        <f>IF($C79="","",IFERROR(VLOOKUP(C79, 'Augsti riski-kopsavilkums'!$B$2:$H$101, 7, FALSE), VLOOKUP(C79, 'Ļoti augsti riski-kopsavilkums'!$B$2:$H$101, 7, FALSE)))</f>
      </c>
      <c r="J79" s="133"/>
    </row>
    <row r="80" spans="1:10" x14ac:dyDescent="0.25">
      <c r="A80" s="133">
        <f>'Augsti riski-kopsavilkums'!C80</f>
      </c>
      <c r="B80" s="133">
        <f>'Ļoti augsti riski-kopsavilkums'!C80</f>
      </c>
      <c r="C80" s="133">
        <f t="shared" si="1"/>
      </c>
      <c r="D80" s="133">
        <f>IF($C80="","",IFERROR(VLOOKUP(C80, 'Augsti riski-kopsavilkums'!$B$2:$H$101, 2, FALSE), VLOOKUP(C80, 'Ļoti augsti riski-kopsavilkums'!$B$2:$H$101, 2, FALSE)))</f>
      </c>
      <c r="E80" s="133">
        <f>IF($C80="","",IFERROR(VLOOKUP(C80, 'Augsti riski-kopsavilkums'!$B$2:$H$101, 3, FALSE), VLOOKUP(C80, 'Ļoti augsti riski-kopsavilkums'!$B$2:$H$101, 3, FALSE)))</f>
      </c>
      <c r="F80" s="133">
        <f>IF($C80="","",IFERROR(VLOOKUP(C80, 'Augsti riski-kopsavilkums'!$B$2:$H$101, 4, FALSE), VLOOKUP(C80, 'Ļoti augsti riski-kopsavilkums'!$B$2:$H$101, 4, FALSE)))</f>
      </c>
      <c r="G80" s="133">
        <f>IF($C80="","",IFERROR(VLOOKUP(C80, 'Augsti riski-kopsavilkums'!$B$2:$H$101, 5, FALSE), VLOOKUP(C80, 'Ļoti augsti riski-kopsavilkums'!$B$2:$H$101, 5, FALSE)))</f>
      </c>
      <c r="H80" s="133">
        <f>IF($C80="","",IFERROR(VLOOKUP(C80, 'Augsti riski-kopsavilkums'!$B$2:$H$101, 6, FALSE), VLOOKUP(C80, 'Ļoti augsti riski-kopsavilkums'!$B$2:$H$101, 6, FALSE)))</f>
      </c>
      <c r="I80" s="133">
        <f>IF($C80="","",IFERROR(VLOOKUP(C80, 'Augsti riski-kopsavilkums'!$B$2:$H$101, 7, FALSE), VLOOKUP(C80, 'Ļoti augsti riski-kopsavilkums'!$B$2:$H$101, 7, FALSE)))</f>
      </c>
      <c r="J80" s="133"/>
    </row>
    <row r="81" spans="1:10" x14ac:dyDescent="0.25">
      <c r="A81" s="133">
        <f>'Augsti riski-kopsavilkums'!C81</f>
      </c>
      <c r="B81" s="133">
        <f>'Ļoti augsti riski-kopsavilkums'!C81</f>
      </c>
      <c r="C81" s="133">
        <f t="shared" si="1"/>
      </c>
      <c r="D81" s="133">
        <f>IF($C81="","",IFERROR(VLOOKUP(C81, 'Augsti riski-kopsavilkums'!$B$2:$H$101, 2, FALSE), VLOOKUP(C81, 'Ļoti augsti riski-kopsavilkums'!$B$2:$H$101, 2, FALSE)))</f>
      </c>
      <c r="E81" s="133">
        <f>IF($C81="","",IFERROR(VLOOKUP(C81, 'Augsti riski-kopsavilkums'!$B$2:$H$101, 3, FALSE), VLOOKUP(C81, 'Ļoti augsti riski-kopsavilkums'!$B$2:$H$101, 3, FALSE)))</f>
      </c>
      <c r="F81" s="133">
        <f>IF($C81="","",IFERROR(VLOOKUP(C81, 'Augsti riski-kopsavilkums'!$B$2:$H$101, 4, FALSE), VLOOKUP(C81, 'Ļoti augsti riski-kopsavilkums'!$B$2:$H$101, 4, FALSE)))</f>
      </c>
      <c r="G81" s="133">
        <f>IF($C81="","",IFERROR(VLOOKUP(C81, 'Augsti riski-kopsavilkums'!$B$2:$H$101, 5, FALSE), VLOOKUP(C81, 'Ļoti augsti riski-kopsavilkums'!$B$2:$H$101, 5, FALSE)))</f>
      </c>
      <c r="H81" s="133">
        <f>IF($C81="","",IFERROR(VLOOKUP(C81, 'Augsti riski-kopsavilkums'!$B$2:$H$101, 6, FALSE), VLOOKUP(C81, 'Ļoti augsti riski-kopsavilkums'!$B$2:$H$101, 6, FALSE)))</f>
      </c>
      <c r="I81" s="133">
        <f>IF($C81="","",IFERROR(VLOOKUP(C81, 'Augsti riski-kopsavilkums'!$B$2:$H$101, 7, FALSE), VLOOKUP(C81, 'Ļoti augsti riski-kopsavilkums'!$B$2:$H$101, 7, FALSE)))</f>
      </c>
      <c r="J81" s="133"/>
    </row>
    <row r="82" spans="1:10" x14ac:dyDescent="0.25">
      <c r="A82" s="133">
        <f>'Augsti riski-kopsavilkums'!C82</f>
      </c>
      <c r="B82" s="133">
        <f>'Ļoti augsti riski-kopsavilkums'!C82</f>
      </c>
      <c r="C82" s="133">
        <f t="shared" si="1"/>
      </c>
      <c r="D82" s="133">
        <f>IF($C82="","",IFERROR(VLOOKUP(C82, 'Augsti riski-kopsavilkums'!$B$2:$H$101, 2, FALSE), VLOOKUP(C82, 'Ļoti augsti riski-kopsavilkums'!$B$2:$H$101, 2, FALSE)))</f>
      </c>
      <c r="E82" s="133">
        <f>IF($C82="","",IFERROR(VLOOKUP(C82, 'Augsti riski-kopsavilkums'!$B$2:$H$101, 3, FALSE), VLOOKUP(C82, 'Ļoti augsti riski-kopsavilkums'!$B$2:$H$101, 3, FALSE)))</f>
      </c>
      <c r="F82" s="133">
        <f>IF($C82="","",IFERROR(VLOOKUP(C82, 'Augsti riski-kopsavilkums'!$B$2:$H$101, 4, FALSE), VLOOKUP(C82, 'Ļoti augsti riski-kopsavilkums'!$B$2:$H$101, 4, FALSE)))</f>
      </c>
      <c r="G82" s="133">
        <f>IF($C82="","",IFERROR(VLOOKUP(C82, 'Augsti riski-kopsavilkums'!$B$2:$H$101, 5, FALSE), VLOOKUP(C82, 'Ļoti augsti riski-kopsavilkums'!$B$2:$H$101, 5, FALSE)))</f>
      </c>
      <c r="H82" s="133">
        <f>IF($C82="","",IFERROR(VLOOKUP(C82, 'Augsti riski-kopsavilkums'!$B$2:$H$101, 6, FALSE), VLOOKUP(C82, 'Ļoti augsti riski-kopsavilkums'!$B$2:$H$101, 6, FALSE)))</f>
      </c>
      <c r="I82" s="133">
        <f>IF($C82="","",IFERROR(VLOOKUP(C82, 'Augsti riski-kopsavilkums'!$B$2:$H$101, 7, FALSE), VLOOKUP(C82, 'Ļoti augsti riski-kopsavilkums'!$B$2:$H$101, 7, FALSE)))</f>
      </c>
      <c r="J82" s="133"/>
    </row>
    <row r="83" spans="1:10" x14ac:dyDescent="0.25">
      <c r="A83" s="133">
        <f>'Augsti riski-kopsavilkums'!C83</f>
      </c>
      <c r="B83" s="133">
        <f>'Ļoti augsti riski-kopsavilkums'!C83</f>
      </c>
      <c r="C83" s="133">
        <f t="shared" si="1"/>
      </c>
      <c r="D83" s="133">
        <f>IF($C83="","",IFERROR(VLOOKUP(C83, 'Augsti riski-kopsavilkums'!$B$2:$H$101, 2, FALSE), VLOOKUP(C83, 'Ļoti augsti riski-kopsavilkums'!$B$2:$H$101, 2, FALSE)))</f>
      </c>
      <c r="E83" s="133">
        <f>IF($C83="","",IFERROR(VLOOKUP(C83, 'Augsti riski-kopsavilkums'!$B$2:$H$101, 3, FALSE), VLOOKUP(C83, 'Ļoti augsti riski-kopsavilkums'!$B$2:$H$101, 3, FALSE)))</f>
      </c>
      <c r="F83" s="133">
        <f>IF($C83="","",IFERROR(VLOOKUP(C83, 'Augsti riski-kopsavilkums'!$B$2:$H$101, 4, FALSE), VLOOKUP(C83, 'Ļoti augsti riski-kopsavilkums'!$B$2:$H$101, 4, FALSE)))</f>
      </c>
      <c r="G83" s="133">
        <f>IF($C83="","",IFERROR(VLOOKUP(C83, 'Augsti riski-kopsavilkums'!$B$2:$H$101, 5, FALSE), VLOOKUP(C83, 'Ļoti augsti riski-kopsavilkums'!$B$2:$H$101, 5, FALSE)))</f>
      </c>
      <c r="H83" s="133">
        <f>IF($C83="","",IFERROR(VLOOKUP(C83, 'Augsti riski-kopsavilkums'!$B$2:$H$101, 6, FALSE), VLOOKUP(C83, 'Ļoti augsti riski-kopsavilkums'!$B$2:$H$101, 6, FALSE)))</f>
      </c>
      <c r="I83" s="133">
        <f>IF($C83="","",IFERROR(VLOOKUP(C83, 'Augsti riski-kopsavilkums'!$B$2:$H$101, 7, FALSE), VLOOKUP(C83, 'Ļoti augsti riski-kopsavilkums'!$B$2:$H$101, 7, FALSE)))</f>
      </c>
      <c r="J83" s="133"/>
    </row>
    <row r="84" spans="1:10" x14ac:dyDescent="0.25">
      <c r="A84" s="133">
        <f>'Augsti riski-kopsavilkums'!C84</f>
      </c>
      <c r="B84" s="133">
        <f>'Ļoti augsti riski-kopsavilkums'!C84</f>
      </c>
      <c r="C84" s="133">
        <f t="shared" si="1"/>
      </c>
      <c r="D84" s="133">
        <f>IF($C84="","",IFERROR(VLOOKUP(C84, 'Augsti riski-kopsavilkums'!$B$2:$H$101, 2, FALSE), VLOOKUP(C84, 'Ļoti augsti riski-kopsavilkums'!$B$2:$H$101, 2, FALSE)))</f>
      </c>
      <c r="E84" s="133">
        <f>IF($C84="","",IFERROR(VLOOKUP(C84, 'Augsti riski-kopsavilkums'!$B$2:$H$101, 3, FALSE), VLOOKUP(C84, 'Ļoti augsti riski-kopsavilkums'!$B$2:$H$101, 3, FALSE)))</f>
      </c>
      <c r="F84" s="133">
        <f>IF($C84="","",IFERROR(VLOOKUP(C84, 'Augsti riski-kopsavilkums'!$B$2:$H$101, 4, FALSE), VLOOKUP(C84, 'Ļoti augsti riski-kopsavilkums'!$B$2:$H$101, 4, FALSE)))</f>
      </c>
      <c r="G84" s="133">
        <f>IF($C84="","",IFERROR(VLOOKUP(C84, 'Augsti riski-kopsavilkums'!$B$2:$H$101, 5, FALSE), VLOOKUP(C84, 'Ļoti augsti riski-kopsavilkums'!$B$2:$H$101, 5, FALSE)))</f>
      </c>
      <c r="H84" s="133">
        <f>IF($C84="","",IFERROR(VLOOKUP(C84, 'Augsti riski-kopsavilkums'!$B$2:$H$101, 6, FALSE), VLOOKUP(C84, 'Ļoti augsti riski-kopsavilkums'!$B$2:$H$101, 6, FALSE)))</f>
      </c>
      <c r="I84" s="133">
        <f>IF($C84="","",IFERROR(VLOOKUP(C84, 'Augsti riski-kopsavilkums'!$B$2:$H$101, 7, FALSE), VLOOKUP(C84, 'Ļoti augsti riski-kopsavilkums'!$B$2:$H$101, 7, FALSE)))</f>
      </c>
      <c r="J84" s="133"/>
    </row>
    <row r="85" spans="1:10" x14ac:dyDescent="0.25">
      <c r="A85" s="133">
        <f>'Augsti riski-kopsavilkums'!C85</f>
      </c>
      <c r="B85" s="133">
        <f>'Ļoti augsti riski-kopsavilkums'!C85</f>
      </c>
      <c r="C85" s="133">
        <f t="shared" si="1"/>
      </c>
      <c r="D85" s="133">
        <f>IF($C85="","",IFERROR(VLOOKUP(C85, 'Augsti riski-kopsavilkums'!$B$2:$H$101, 2, FALSE), VLOOKUP(C85, 'Ļoti augsti riski-kopsavilkums'!$B$2:$H$101, 2, FALSE)))</f>
      </c>
      <c r="E85" s="133">
        <f>IF($C85="","",IFERROR(VLOOKUP(C85, 'Augsti riski-kopsavilkums'!$B$2:$H$101, 3, FALSE), VLOOKUP(C85, 'Ļoti augsti riski-kopsavilkums'!$B$2:$H$101, 3, FALSE)))</f>
      </c>
      <c r="F85" s="133">
        <f>IF($C85="","",IFERROR(VLOOKUP(C85, 'Augsti riski-kopsavilkums'!$B$2:$H$101, 4, FALSE), VLOOKUP(C85, 'Ļoti augsti riski-kopsavilkums'!$B$2:$H$101, 4, FALSE)))</f>
      </c>
      <c r="G85" s="133">
        <f>IF($C85="","",IFERROR(VLOOKUP(C85, 'Augsti riski-kopsavilkums'!$B$2:$H$101, 5, FALSE), VLOOKUP(C85, 'Ļoti augsti riski-kopsavilkums'!$B$2:$H$101, 5, FALSE)))</f>
      </c>
      <c r="H85" s="133">
        <f>IF($C85="","",IFERROR(VLOOKUP(C85, 'Augsti riski-kopsavilkums'!$B$2:$H$101, 6, FALSE), VLOOKUP(C85, 'Ļoti augsti riski-kopsavilkums'!$B$2:$H$101, 6, FALSE)))</f>
      </c>
      <c r="I85" s="133">
        <f>IF($C85="","",IFERROR(VLOOKUP(C85, 'Augsti riski-kopsavilkums'!$B$2:$H$101, 7, FALSE), VLOOKUP(C85, 'Ļoti augsti riski-kopsavilkums'!$B$2:$H$101, 7, FALSE)))</f>
      </c>
      <c r="J85" s="133"/>
    </row>
    <row r="86" spans="1:10" x14ac:dyDescent="0.25">
      <c r="A86" s="133">
        <f>'Augsti riski-kopsavilkums'!C86</f>
      </c>
      <c r="B86" s="133">
        <f>'Ļoti augsti riski-kopsavilkums'!C86</f>
      </c>
      <c r="C86" s="133">
        <f t="shared" si="1"/>
      </c>
      <c r="D86" s="133">
        <f>IF($C86="","",IFERROR(VLOOKUP(C86, 'Augsti riski-kopsavilkums'!$B$2:$H$101, 2, FALSE), VLOOKUP(C86, 'Ļoti augsti riski-kopsavilkums'!$B$2:$H$101, 2, FALSE)))</f>
      </c>
      <c r="E86" s="133">
        <f>IF($C86="","",IFERROR(VLOOKUP(C86, 'Augsti riski-kopsavilkums'!$B$2:$H$101, 3, FALSE), VLOOKUP(C86, 'Ļoti augsti riski-kopsavilkums'!$B$2:$H$101, 3, FALSE)))</f>
      </c>
      <c r="F86" s="133">
        <f>IF($C86="","",IFERROR(VLOOKUP(C86, 'Augsti riski-kopsavilkums'!$B$2:$H$101, 4, FALSE), VLOOKUP(C86, 'Ļoti augsti riski-kopsavilkums'!$B$2:$H$101, 4, FALSE)))</f>
      </c>
      <c r="G86" s="133">
        <f>IF($C86="","",IFERROR(VLOOKUP(C86, 'Augsti riski-kopsavilkums'!$B$2:$H$101, 5, FALSE), VLOOKUP(C86, 'Ļoti augsti riski-kopsavilkums'!$B$2:$H$101, 5, FALSE)))</f>
      </c>
      <c r="H86" s="133">
        <f>IF($C86="","",IFERROR(VLOOKUP(C86, 'Augsti riski-kopsavilkums'!$B$2:$H$101, 6, FALSE), VLOOKUP(C86, 'Ļoti augsti riski-kopsavilkums'!$B$2:$H$101, 6, FALSE)))</f>
      </c>
      <c r="I86" s="133">
        <f>IF($C86="","",IFERROR(VLOOKUP(C86, 'Augsti riski-kopsavilkums'!$B$2:$H$101, 7, FALSE), VLOOKUP(C86, 'Ļoti augsti riski-kopsavilkums'!$B$2:$H$101, 7, FALSE)))</f>
      </c>
      <c r="J86" s="133"/>
    </row>
    <row r="87" spans="1:10" x14ac:dyDescent="0.25">
      <c r="A87" s="133">
        <f>'Augsti riski-kopsavilkums'!C87</f>
      </c>
      <c r="B87" s="133">
        <f>'Ļoti augsti riski-kopsavilkums'!C87</f>
      </c>
      <c r="C87" s="133">
        <f t="shared" si="1"/>
      </c>
      <c r="D87" s="133">
        <f>IF($C87="","",IFERROR(VLOOKUP(C87, 'Augsti riski-kopsavilkums'!$B$2:$H$101, 2, FALSE), VLOOKUP(C87, 'Ļoti augsti riski-kopsavilkums'!$B$2:$H$101, 2, FALSE)))</f>
      </c>
      <c r="E87" s="133">
        <f>IF($C87="","",IFERROR(VLOOKUP(C87, 'Augsti riski-kopsavilkums'!$B$2:$H$101, 3, FALSE), VLOOKUP(C87, 'Ļoti augsti riski-kopsavilkums'!$B$2:$H$101, 3, FALSE)))</f>
      </c>
      <c r="F87" s="133">
        <f>IF($C87="","",IFERROR(VLOOKUP(C87, 'Augsti riski-kopsavilkums'!$B$2:$H$101, 4, FALSE), VLOOKUP(C87, 'Ļoti augsti riski-kopsavilkums'!$B$2:$H$101, 4, FALSE)))</f>
      </c>
      <c r="G87" s="133">
        <f>IF($C87="","",IFERROR(VLOOKUP(C87, 'Augsti riski-kopsavilkums'!$B$2:$H$101, 5, FALSE), VLOOKUP(C87, 'Ļoti augsti riski-kopsavilkums'!$B$2:$H$101, 5, FALSE)))</f>
      </c>
      <c r="H87" s="133">
        <f>IF($C87="","",IFERROR(VLOOKUP(C87, 'Augsti riski-kopsavilkums'!$B$2:$H$101, 6, FALSE), VLOOKUP(C87, 'Ļoti augsti riski-kopsavilkums'!$B$2:$H$101, 6, FALSE)))</f>
      </c>
      <c r="I87" s="133">
        <f>IF($C87="","",IFERROR(VLOOKUP(C87, 'Augsti riski-kopsavilkums'!$B$2:$H$101, 7, FALSE), VLOOKUP(C87, 'Ļoti augsti riski-kopsavilkums'!$B$2:$H$101, 7, FALSE)))</f>
      </c>
      <c r="J87" s="133"/>
    </row>
    <row r="88" spans="1:10" x14ac:dyDescent="0.25">
      <c r="A88" s="133">
        <f>'Augsti riski-kopsavilkums'!C88</f>
      </c>
      <c r="B88" s="133">
        <f>'Ļoti augsti riski-kopsavilkums'!C88</f>
      </c>
      <c r="C88" s="133">
        <f t="shared" si="1"/>
      </c>
      <c r="D88" s="133">
        <f>IF($C88="","",IFERROR(VLOOKUP(C88, 'Augsti riski-kopsavilkums'!$B$2:$H$101, 2, FALSE), VLOOKUP(C88, 'Ļoti augsti riski-kopsavilkums'!$B$2:$H$101, 2, FALSE)))</f>
      </c>
      <c r="E88" s="133">
        <f>IF($C88="","",IFERROR(VLOOKUP(C88, 'Augsti riski-kopsavilkums'!$B$2:$H$101, 3, FALSE), VLOOKUP(C88, 'Ļoti augsti riski-kopsavilkums'!$B$2:$H$101, 3, FALSE)))</f>
      </c>
      <c r="F88" s="133">
        <f>IF($C88="","",IFERROR(VLOOKUP(C88, 'Augsti riski-kopsavilkums'!$B$2:$H$101, 4, FALSE), VLOOKUP(C88, 'Ļoti augsti riski-kopsavilkums'!$B$2:$H$101, 4, FALSE)))</f>
      </c>
      <c r="G88" s="133">
        <f>IF($C88="","",IFERROR(VLOOKUP(C88, 'Augsti riski-kopsavilkums'!$B$2:$H$101, 5, FALSE), VLOOKUP(C88, 'Ļoti augsti riski-kopsavilkums'!$B$2:$H$101, 5, FALSE)))</f>
      </c>
      <c r="H88" s="133">
        <f>IF($C88="","",IFERROR(VLOOKUP(C88, 'Augsti riski-kopsavilkums'!$B$2:$H$101, 6, FALSE), VLOOKUP(C88, 'Ļoti augsti riski-kopsavilkums'!$B$2:$H$101, 6, FALSE)))</f>
      </c>
      <c r="I88" s="133">
        <f>IF($C88="","",IFERROR(VLOOKUP(C88, 'Augsti riski-kopsavilkums'!$B$2:$H$101, 7, FALSE), VLOOKUP(C88, 'Ļoti augsti riski-kopsavilkums'!$B$2:$H$101, 7, FALSE)))</f>
      </c>
      <c r="J88" s="133"/>
    </row>
    <row r="89" spans="1:10" x14ac:dyDescent="0.25">
      <c r="A89" s="133">
        <f>'Augsti riski-kopsavilkums'!C89</f>
      </c>
      <c r="B89" s="133">
        <f>'Ļoti augsti riski-kopsavilkums'!C89</f>
      </c>
      <c r="C89" s="133">
        <f t="shared" si="1"/>
      </c>
      <c r="D89" s="133">
        <f>IF($C89="","",IFERROR(VLOOKUP(C89, 'Augsti riski-kopsavilkums'!$B$2:$H$101, 2, FALSE), VLOOKUP(C89, 'Ļoti augsti riski-kopsavilkums'!$B$2:$H$101, 2, FALSE)))</f>
      </c>
      <c r="E89" s="133">
        <f>IF($C89="","",IFERROR(VLOOKUP(C89, 'Augsti riski-kopsavilkums'!$B$2:$H$101, 3, FALSE), VLOOKUP(C89, 'Ļoti augsti riski-kopsavilkums'!$B$2:$H$101, 3, FALSE)))</f>
      </c>
      <c r="F89" s="133">
        <f>IF($C89="","",IFERROR(VLOOKUP(C89, 'Augsti riski-kopsavilkums'!$B$2:$H$101, 4, FALSE), VLOOKUP(C89, 'Ļoti augsti riski-kopsavilkums'!$B$2:$H$101, 4, FALSE)))</f>
      </c>
      <c r="G89" s="133">
        <f>IF($C89="","",IFERROR(VLOOKUP(C89, 'Augsti riski-kopsavilkums'!$B$2:$H$101, 5, FALSE), VLOOKUP(C89, 'Ļoti augsti riski-kopsavilkums'!$B$2:$H$101, 5, FALSE)))</f>
      </c>
      <c r="H89" s="133">
        <f>IF($C89="","",IFERROR(VLOOKUP(C89, 'Augsti riski-kopsavilkums'!$B$2:$H$101, 6, FALSE), VLOOKUP(C89, 'Ļoti augsti riski-kopsavilkums'!$B$2:$H$101, 6, FALSE)))</f>
      </c>
      <c r="I89" s="133">
        <f>IF($C89="","",IFERROR(VLOOKUP(C89, 'Augsti riski-kopsavilkums'!$B$2:$H$101, 7, FALSE), VLOOKUP(C89, 'Ļoti augsti riski-kopsavilkums'!$B$2:$H$101, 7, FALSE)))</f>
      </c>
      <c r="J89" s="133"/>
    </row>
    <row r="90" spans="1:10" x14ac:dyDescent="0.25">
      <c r="A90" s="133">
        <f>'Augsti riski-kopsavilkums'!C90</f>
      </c>
      <c r="B90" s="133">
        <f>'Ļoti augsti riski-kopsavilkums'!C90</f>
      </c>
      <c r="C90" s="133">
        <f t="shared" si="1"/>
      </c>
      <c r="D90" s="133">
        <f>IF($C90="","",IFERROR(VLOOKUP(C90, 'Augsti riski-kopsavilkums'!$B$2:$H$101, 2, FALSE), VLOOKUP(C90, 'Ļoti augsti riski-kopsavilkums'!$B$2:$H$101, 2, FALSE)))</f>
      </c>
      <c r="E90" s="133">
        <f>IF($C90="","",IFERROR(VLOOKUP(C90, 'Augsti riski-kopsavilkums'!$B$2:$H$101, 3, FALSE), VLOOKUP(C90, 'Ļoti augsti riski-kopsavilkums'!$B$2:$H$101, 3, FALSE)))</f>
      </c>
      <c r="F90" s="133">
        <f>IF($C90="","",IFERROR(VLOOKUP(C90, 'Augsti riski-kopsavilkums'!$B$2:$H$101, 4, FALSE), VLOOKUP(C90, 'Ļoti augsti riski-kopsavilkums'!$B$2:$H$101, 4, FALSE)))</f>
      </c>
      <c r="G90" s="133">
        <f>IF($C90="","",IFERROR(VLOOKUP(C90, 'Augsti riski-kopsavilkums'!$B$2:$H$101, 5, FALSE), VLOOKUP(C90, 'Ļoti augsti riski-kopsavilkums'!$B$2:$H$101, 5, FALSE)))</f>
      </c>
      <c r="H90" s="133">
        <f>IF($C90="","",IFERROR(VLOOKUP(C90, 'Augsti riski-kopsavilkums'!$B$2:$H$101, 6, FALSE), VLOOKUP(C90, 'Ļoti augsti riski-kopsavilkums'!$B$2:$H$101, 6, FALSE)))</f>
      </c>
      <c r="I90" s="133">
        <f>IF($C90="","",IFERROR(VLOOKUP(C90, 'Augsti riski-kopsavilkums'!$B$2:$H$101, 7, FALSE), VLOOKUP(C90, 'Ļoti augsti riski-kopsavilkums'!$B$2:$H$101, 7, FALSE)))</f>
      </c>
      <c r="J90" s="133"/>
    </row>
    <row r="91" spans="1:10" x14ac:dyDescent="0.25">
      <c r="A91" s="133">
        <f>'Augsti riski-kopsavilkums'!C91</f>
      </c>
      <c r="B91" s="133">
        <f>'Ļoti augsti riski-kopsavilkums'!C91</f>
      </c>
      <c r="C91" s="133">
        <f t="shared" si="1"/>
      </c>
      <c r="D91" s="133">
        <f>IF($C91="","",IFERROR(VLOOKUP(C91, 'Augsti riski-kopsavilkums'!$B$2:$H$101, 2, FALSE), VLOOKUP(C91, 'Ļoti augsti riski-kopsavilkums'!$B$2:$H$101, 2, FALSE)))</f>
      </c>
      <c r="E91" s="133">
        <f>IF($C91="","",IFERROR(VLOOKUP(C91, 'Augsti riski-kopsavilkums'!$B$2:$H$101, 3, FALSE), VLOOKUP(C91, 'Ļoti augsti riski-kopsavilkums'!$B$2:$H$101, 3, FALSE)))</f>
      </c>
      <c r="F91" s="133">
        <f>IF($C91="","",IFERROR(VLOOKUP(C91, 'Augsti riski-kopsavilkums'!$B$2:$H$101, 4, FALSE), VLOOKUP(C91, 'Ļoti augsti riski-kopsavilkums'!$B$2:$H$101, 4, FALSE)))</f>
      </c>
      <c r="G91" s="133">
        <f>IF($C91="","",IFERROR(VLOOKUP(C91, 'Augsti riski-kopsavilkums'!$B$2:$H$101, 5, FALSE), VLOOKUP(C91, 'Ļoti augsti riski-kopsavilkums'!$B$2:$H$101, 5, FALSE)))</f>
      </c>
      <c r="H91" s="133">
        <f>IF($C91="","",IFERROR(VLOOKUP(C91, 'Augsti riski-kopsavilkums'!$B$2:$H$101, 6, FALSE), VLOOKUP(C91, 'Ļoti augsti riski-kopsavilkums'!$B$2:$H$101, 6, FALSE)))</f>
      </c>
      <c r="I91" s="133">
        <f>IF($C91="","",IFERROR(VLOOKUP(C91, 'Augsti riski-kopsavilkums'!$B$2:$H$101, 7, FALSE), VLOOKUP(C91, 'Ļoti augsti riski-kopsavilkums'!$B$2:$H$101, 7, FALSE)))</f>
      </c>
      <c r="J91" s="133"/>
    </row>
    <row r="92" spans="1:10" x14ac:dyDescent="0.25">
      <c r="A92" s="133">
        <f>'Augsti riski-kopsavilkums'!C92</f>
      </c>
      <c r="B92" s="133">
        <f>'Ļoti augsti riski-kopsavilkums'!C92</f>
      </c>
      <c r="C92" s="133">
        <f t="shared" si="1"/>
      </c>
      <c r="D92" s="133">
        <f>IF($C92="","",IFERROR(VLOOKUP(C92, 'Augsti riski-kopsavilkums'!$B$2:$H$101, 2, FALSE), VLOOKUP(C92, 'Ļoti augsti riski-kopsavilkums'!$B$2:$H$101, 2, FALSE)))</f>
      </c>
      <c r="E92" s="133">
        <f>IF($C92="","",IFERROR(VLOOKUP(C92, 'Augsti riski-kopsavilkums'!$B$2:$H$101, 3, FALSE), VLOOKUP(C92, 'Ļoti augsti riski-kopsavilkums'!$B$2:$H$101, 3, FALSE)))</f>
      </c>
      <c r="F92" s="133">
        <f>IF($C92="","",IFERROR(VLOOKUP(C92, 'Augsti riski-kopsavilkums'!$B$2:$H$101, 4, FALSE), VLOOKUP(C92, 'Ļoti augsti riski-kopsavilkums'!$B$2:$H$101, 4, FALSE)))</f>
      </c>
      <c r="G92" s="133">
        <f>IF($C92="","",IFERROR(VLOOKUP(C92, 'Augsti riski-kopsavilkums'!$B$2:$H$101, 5, FALSE), VLOOKUP(C92, 'Ļoti augsti riski-kopsavilkums'!$B$2:$H$101, 5, FALSE)))</f>
      </c>
      <c r="H92" s="133">
        <f>IF($C92="","",IFERROR(VLOOKUP(C92, 'Augsti riski-kopsavilkums'!$B$2:$H$101, 6, FALSE), VLOOKUP(C92, 'Ļoti augsti riski-kopsavilkums'!$B$2:$H$101, 6, FALSE)))</f>
      </c>
      <c r="I92" s="133">
        <f>IF($C92="","",IFERROR(VLOOKUP(C92, 'Augsti riski-kopsavilkums'!$B$2:$H$101, 7, FALSE), VLOOKUP(C92, 'Ļoti augsti riski-kopsavilkums'!$B$2:$H$101, 7, FALSE)))</f>
      </c>
      <c r="J92" s="133"/>
    </row>
    <row r="93" spans="1:10" x14ac:dyDescent="0.25">
      <c r="A93" s="133">
        <f>'Augsti riski-kopsavilkums'!C93</f>
      </c>
      <c r="B93" s="133">
        <f>'Ļoti augsti riski-kopsavilkums'!C93</f>
      </c>
      <c r="C93" s="133">
        <f t="shared" si="1"/>
      </c>
      <c r="D93" s="133">
        <f>IF($C93="","",IFERROR(VLOOKUP(C93, 'Augsti riski-kopsavilkums'!$B$2:$H$101, 2, FALSE), VLOOKUP(C93, 'Ļoti augsti riski-kopsavilkums'!$B$2:$H$101, 2, FALSE)))</f>
      </c>
      <c r="E93" s="133">
        <f>IF($C93="","",IFERROR(VLOOKUP(C93, 'Augsti riski-kopsavilkums'!$B$2:$H$101, 3, FALSE), VLOOKUP(C93, 'Ļoti augsti riski-kopsavilkums'!$B$2:$H$101, 3, FALSE)))</f>
      </c>
      <c r="F93" s="133">
        <f>IF($C93="","",IFERROR(VLOOKUP(C93, 'Augsti riski-kopsavilkums'!$B$2:$H$101, 4, FALSE), VLOOKUP(C93, 'Ļoti augsti riski-kopsavilkums'!$B$2:$H$101, 4, FALSE)))</f>
      </c>
      <c r="G93" s="133">
        <f>IF($C93="","",IFERROR(VLOOKUP(C93, 'Augsti riski-kopsavilkums'!$B$2:$H$101, 5, FALSE), VLOOKUP(C93, 'Ļoti augsti riski-kopsavilkums'!$B$2:$H$101, 5, FALSE)))</f>
      </c>
      <c r="H93" s="133">
        <f>IF($C93="","",IFERROR(VLOOKUP(C93, 'Augsti riski-kopsavilkums'!$B$2:$H$101, 6, FALSE), VLOOKUP(C93, 'Ļoti augsti riski-kopsavilkums'!$B$2:$H$101, 6, FALSE)))</f>
      </c>
      <c r="I93" s="133">
        <f>IF($C93="","",IFERROR(VLOOKUP(C93, 'Augsti riski-kopsavilkums'!$B$2:$H$101, 7, FALSE), VLOOKUP(C93, 'Ļoti augsti riski-kopsavilkums'!$B$2:$H$101, 7, FALSE)))</f>
      </c>
      <c r="J93" s="133"/>
    </row>
    <row r="94" spans="1:10" x14ac:dyDescent="0.25">
      <c r="A94" s="133">
        <f>'Augsti riski-kopsavilkums'!C94</f>
      </c>
      <c r="B94" s="133">
        <f>'Ļoti augsti riski-kopsavilkums'!C94</f>
      </c>
      <c r="C94" s="133">
        <f t="shared" si="1"/>
      </c>
      <c r="D94" s="133">
        <f>IF($C94="","",IFERROR(VLOOKUP(C94, 'Augsti riski-kopsavilkums'!$B$2:$H$101, 2, FALSE), VLOOKUP(C94, 'Ļoti augsti riski-kopsavilkums'!$B$2:$H$101, 2, FALSE)))</f>
      </c>
      <c r="E94" s="133">
        <f>IF($C94="","",IFERROR(VLOOKUP(C94, 'Augsti riski-kopsavilkums'!$B$2:$H$101, 3, FALSE), VLOOKUP(C94, 'Ļoti augsti riski-kopsavilkums'!$B$2:$H$101, 3, FALSE)))</f>
      </c>
      <c r="F94" s="133">
        <f>IF($C94="","",IFERROR(VLOOKUP(C94, 'Augsti riski-kopsavilkums'!$B$2:$H$101, 4, FALSE), VLOOKUP(C94, 'Ļoti augsti riski-kopsavilkums'!$B$2:$H$101, 4, FALSE)))</f>
      </c>
      <c r="G94" s="133">
        <f>IF($C94="","",IFERROR(VLOOKUP(C94, 'Augsti riski-kopsavilkums'!$B$2:$H$101, 5, FALSE), VLOOKUP(C94, 'Ļoti augsti riski-kopsavilkums'!$B$2:$H$101, 5, FALSE)))</f>
      </c>
      <c r="H94" s="133">
        <f>IF($C94="","",IFERROR(VLOOKUP(C94, 'Augsti riski-kopsavilkums'!$B$2:$H$101, 6, FALSE), VLOOKUP(C94, 'Ļoti augsti riski-kopsavilkums'!$B$2:$H$101, 6, FALSE)))</f>
      </c>
      <c r="I94" s="133">
        <f>IF($C94="","",IFERROR(VLOOKUP(C94, 'Augsti riski-kopsavilkums'!$B$2:$H$101, 7, FALSE), VLOOKUP(C94, 'Ļoti augsti riski-kopsavilkums'!$B$2:$H$101, 7, FALSE)))</f>
      </c>
      <c r="J94" s="133"/>
    </row>
    <row r="95" spans="1:10" x14ac:dyDescent="0.25">
      <c r="A95" s="133">
        <f>'Augsti riski-kopsavilkums'!C95</f>
      </c>
      <c r="B95" s="133">
        <f>'Ļoti augsti riski-kopsavilkums'!C95</f>
      </c>
      <c r="C95" s="133">
        <f t="shared" si="1"/>
      </c>
      <c r="D95" s="133">
        <f>IF($C95="","",IFERROR(VLOOKUP(C95, 'Augsti riski-kopsavilkums'!$B$2:$H$101, 2, FALSE), VLOOKUP(C95, 'Ļoti augsti riski-kopsavilkums'!$B$2:$H$101, 2, FALSE)))</f>
      </c>
      <c r="E95" s="133">
        <f>IF($C95="","",IFERROR(VLOOKUP(C95, 'Augsti riski-kopsavilkums'!$B$2:$H$101, 3, FALSE), VLOOKUP(C95, 'Ļoti augsti riski-kopsavilkums'!$B$2:$H$101, 3, FALSE)))</f>
      </c>
      <c r="F95" s="133">
        <f>IF($C95="","",IFERROR(VLOOKUP(C95, 'Augsti riski-kopsavilkums'!$B$2:$H$101, 4, FALSE), VLOOKUP(C95, 'Ļoti augsti riski-kopsavilkums'!$B$2:$H$101, 4, FALSE)))</f>
      </c>
      <c r="G95" s="133">
        <f>IF($C95="","",IFERROR(VLOOKUP(C95, 'Augsti riski-kopsavilkums'!$B$2:$H$101, 5, FALSE), VLOOKUP(C95, 'Ļoti augsti riski-kopsavilkums'!$B$2:$H$101, 5, FALSE)))</f>
      </c>
      <c r="H95" s="133">
        <f>IF($C95="","",IFERROR(VLOOKUP(C95, 'Augsti riski-kopsavilkums'!$B$2:$H$101, 6, FALSE), VLOOKUP(C95, 'Ļoti augsti riski-kopsavilkums'!$B$2:$H$101, 6, FALSE)))</f>
      </c>
      <c r="I95" s="133">
        <f>IF($C95="","",IFERROR(VLOOKUP(C95, 'Augsti riski-kopsavilkums'!$B$2:$H$101, 7, FALSE), VLOOKUP(C95, 'Ļoti augsti riski-kopsavilkums'!$B$2:$H$101, 7, FALSE)))</f>
      </c>
      <c r="J95" s="133"/>
    </row>
    <row r="96" spans="1:10" x14ac:dyDescent="0.25">
      <c r="A96" s="133">
        <f>'Augsti riski-kopsavilkums'!C96</f>
      </c>
      <c r="B96" s="133">
        <f>'Ļoti augsti riski-kopsavilkums'!C96</f>
      </c>
      <c r="C96" s="133">
        <f t="shared" si="1"/>
      </c>
      <c r="D96" s="133">
        <f>IF($C96="","",IFERROR(VLOOKUP(C96, 'Augsti riski-kopsavilkums'!$B$2:$H$101, 2, FALSE), VLOOKUP(C96, 'Ļoti augsti riski-kopsavilkums'!$B$2:$H$101, 2, FALSE)))</f>
      </c>
      <c r="E96" s="133">
        <f>IF($C96="","",IFERROR(VLOOKUP(C96, 'Augsti riski-kopsavilkums'!$B$2:$H$101, 3, FALSE), VLOOKUP(C96, 'Ļoti augsti riski-kopsavilkums'!$B$2:$H$101, 3, FALSE)))</f>
      </c>
      <c r="F96" s="133">
        <f>IF($C96="","",IFERROR(VLOOKUP(C96, 'Augsti riski-kopsavilkums'!$B$2:$H$101, 4, FALSE), VLOOKUP(C96, 'Ļoti augsti riski-kopsavilkums'!$B$2:$H$101, 4, FALSE)))</f>
      </c>
      <c r="G96" s="133">
        <f>IF($C96="","",IFERROR(VLOOKUP(C96, 'Augsti riski-kopsavilkums'!$B$2:$H$101, 5, FALSE), VLOOKUP(C96, 'Ļoti augsti riski-kopsavilkums'!$B$2:$H$101, 5, FALSE)))</f>
      </c>
      <c r="H96" s="133">
        <f>IF($C96="","",IFERROR(VLOOKUP(C96, 'Augsti riski-kopsavilkums'!$B$2:$H$101, 6, FALSE), VLOOKUP(C96, 'Ļoti augsti riski-kopsavilkums'!$B$2:$H$101, 6, FALSE)))</f>
      </c>
      <c r="I96" s="133">
        <f>IF($C96="","",IFERROR(VLOOKUP(C96, 'Augsti riski-kopsavilkums'!$B$2:$H$101, 7, FALSE), VLOOKUP(C96, 'Ļoti augsti riski-kopsavilkums'!$B$2:$H$101, 7, FALSE)))</f>
      </c>
      <c r="J96" s="133"/>
    </row>
    <row r="97" spans="1:10" x14ac:dyDescent="0.25">
      <c r="A97" s="133">
        <f>'Augsti riski-kopsavilkums'!C97</f>
      </c>
      <c r="B97" s="133">
        <f>'Ļoti augsti riski-kopsavilkums'!C97</f>
      </c>
      <c r="C97" s="133">
        <f t="shared" si="1"/>
      </c>
      <c r="D97" s="133">
        <f>IF($C97="","",IFERROR(VLOOKUP(C97, 'Augsti riski-kopsavilkums'!$B$2:$H$101, 2, FALSE), VLOOKUP(C97, 'Ļoti augsti riski-kopsavilkums'!$B$2:$H$101, 2, FALSE)))</f>
      </c>
      <c r="E97" s="133">
        <f>IF($C97="","",IFERROR(VLOOKUP(C97, 'Augsti riski-kopsavilkums'!$B$2:$H$101, 3, FALSE), VLOOKUP(C97, 'Ļoti augsti riski-kopsavilkums'!$B$2:$H$101, 3, FALSE)))</f>
      </c>
      <c r="F97" s="133">
        <f>IF($C97="","",IFERROR(VLOOKUP(C97, 'Augsti riski-kopsavilkums'!$B$2:$H$101, 4, FALSE), VLOOKUP(C97, 'Ļoti augsti riski-kopsavilkums'!$B$2:$H$101, 4, FALSE)))</f>
      </c>
      <c r="G97" s="133">
        <f>IF($C97="","",IFERROR(VLOOKUP(C97, 'Augsti riski-kopsavilkums'!$B$2:$H$101, 5, FALSE), VLOOKUP(C97, 'Ļoti augsti riski-kopsavilkums'!$B$2:$H$101, 5, FALSE)))</f>
      </c>
      <c r="H97" s="133">
        <f>IF($C97="","",IFERROR(VLOOKUP(C97, 'Augsti riski-kopsavilkums'!$B$2:$H$101, 6, FALSE), VLOOKUP(C97, 'Ļoti augsti riski-kopsavilkums'!$B$2:$H$101, 6, FALSE)))</f>
      </c>
      <c r="I97" s="133">
        <f>IF($C97="","",IFERROR(VLOOKUP(C97, 'Augsti riski-kopsavilkums'!$B$2:$H$101, 7, FALSE), VLOOKUP(C97, 'Ļoti augsti riski-kopsavilkums'!$B$2:$H$101, 7, FALSE)))</f>
      </c>
      <c r="J97" s="133"/>
    </row>
    <row r="98" spans="1:10" x14ac:dyDescent="0.25">
      <c r="A98" s="133">
        <f>'Augsti riski-kopsavilkums'!C98</f>
      </c>
      <c r="B98" s="133">
        <f>'Ļoti augsti riski-kopsavilkums'!C98</f>
      </c>
      <c r="C98" s="133">
        <f t="shared" si="1"/>
      </c>
      <c r="D98" s="133">
        <f>IF($C98="","",IFERROR(VLOOKUP(C98, 'Augsti riski-kopsavilkums'!$B$2:$H$101, 2, FALSE), VLOOKUP(C98, 'Ļoti augsti riski-kopsavilkums'!$B$2:$H$101, 2, FALSE)))</f>
      </c>
      <c r="E98" s="133">
        <f>IF($C98="","",IFERROR(VLOOKUP(C98, 'Augsti riski-kopsavilkums'!$B$2:$H$101, 3, FALSE), VLOOKUP(C98, 'Ļoti augsti riski-kopsavilkums'!$B$2:$H$101, 3, FALSE)))</f>
      </c>
      <c r="F98" s="133">
        <f>IF($C98="","",IFERROR(VLOOKUP(C98, 'Augsti riski-kopsavilkums'!$B$2:$H$101, 4, FALSE), VLOOKUP(C98, 'Ļoti augsti riski-kopsavilkums'!$B$2:$H$101, 4, FALSE)))</f>
      </c>
      <c r="G98" s="133">
        <f>IF($C98="","",IFERROR(VLOOKUP(C98, 'Augsti riski-kopsavilkums'!$B$2:$H$101, 5, FALSE), VLOOKUP(C98, 'Ļoti augsti riski-kopsavilkums'!$B$2:$H$101, 5, FALSE)))</f>
      </c>
      <c r="H98" s="133">
        <f>IF($C98="","",IFERROR(VLOOKUP(C98, 'Augsti riski-kopsavilkums'!$B$2:$H$101, 6, FALSE), VLOOKUP(C98, 'Ļoti augsti riski-kopsavilkums'!$B$2:$H$101, 6, FALSE)))</f>
      </c>
      <c r="I98" s="133">
        <f>IF($C98="","",IFERROR(VLOOKUP(C98, 'Augsti riski-kopsavilkums'!$B$2:$H$101, 7, FALSE), VLOOKUP(C98, 'Ļoti augsti riski-kopsavilkums'!$B$2:$H$101, 7, FALSE)))</f>
      </c>
      <c r="J98" s="133"/>
    </row>
    <row r="99" spans="1:10" x14ac:dyDescent="0.25">
      <c r="A99" s="133">
        <f>'Augsti riski-kopsavilkums'!C99</f>
      </c>
      <c r="B99" s="133">
        <f>'Ļoti augsti riski-kopsavilkums'!C99</f>
      </c>
      <c r="C99" s="133">
        <f t="shared" si="1"/>
      </c>
      <c r="D99" s="133">
        <f>IF($C99="","",IFERROR(VLOOKUP(C99, 'Augsti riski-kopsavilkums'!$B$2:$H$101, 2, FALSE), VLOOKUP(C99, 'Ļoti augsti riski-kopsavilkums'!$B$2:$H$101, 2, FALSE)))</f>
      </c>
      <c r="E99" s="133">
        <f>IF($C99="","",IFERROR(VLOOKUP(C99, 'Augsti riski-kopsavilkums'!$B$2:$H$101, 3, FALSE), VLOOKUP(C99, 'Ļoti augsti riski-kopsavilkums'!$B$2:$H$101, 3, FALSE)))</f>
      </c>
      <c r="F99" s="133">
        <f>IF($C99="","",IFERROR(VLOOKUP(C99, 'Augsti riski-kopsavilkums'!$B$2:$H$101, 4, FALSE), VLOOKUP(C99, 'Ļoti augsti riski-kopsavilkums'!$B$2:$H$101, 4, FALSE)))</f>
      </c>
      <c r="G99" s="133">
        <f>IF($C99="","",IFERROR(VLOOKUP(C99, 'Augsti riski-kopsavilkums'!$B$2:$H$101, 5, FALSE), VLOOKUP(C99, 'Ļoti augsti riski-kopsavilkums'!$B$2:$H$101, 5, FALSE)))</f>
      </c>
      <c r="H99" s="133">
        <f>IF($C99="","",IFERROR(VLOOKUP(C99, 'Augsti riski-kopsavilkums'!$B$2:$H$101, 6, FALSE), VLOOKUP(C99, 'Ļoti augsti riski-kopsavilkums'!$B$2:$H$101, 6, FALSE)))</f>
      </c>
      <c r="I99" s="133">
        <f>IF($C99="","",IFERROR(VLOOKUP(C99, 'Augsti riski-kopsavilkums'!$B$2:$H$101, 7, FALSE), VLOOKUP(C99, 'Ļoti augsti riski-kopsavilkums'!$B$2:$H$101, 7, FALSE)))</f>
      </c>
      <c r="J99" s="133"/>
    </row>
    <row r="100" spans="1:10" x14ac:dyDescent="0.25">
      <c r="A100" s="133">
        <f>'Augsti riski-kopsavilkums'!C100</f>
      </c>
      <c r="B100" s="133">
        <f>'Ļoti augsti riski-kopsavilkums'!C100</f>
      </c>
      <c r="C100" s="133">
        <f t="shared" si="1"/>
      </c>
      <c r="D100" s="133">
        <f>IF($C100="","",IFERROR(VLOOKUP(C100, 'Augsti riski-kopsavilkums'!$B$2:$H$101, 2, FALSE), VLOOKUP(C100, 'Ļoti augsti riski-kopsavilkums'!$B$2:$H$101, 2, FALSE)))</f>
      </c>
      <c r="E100" s="133">
        <f>IF($C100="","",IFERROR(VLOOKUP(C100, 'Augsti riski-kopsavilkums'!$B$2:$H$101, 3, FALSE), VLOOKUP(C100, 'Ļoti augsti riski-kopsavilkums'!$B$2:$H$101, 3, FALSE)))</f>
      </c>
      <c r="F100" s="133">
        <f>IF($C100="","",IFERROR(VLOOKUP(C100, 'Augsti riski-kopsavilkums'!$B$2:$H$101, 4, FALSE), VLOOKUP(C100, 'Ļoti augsti riski-kopsavilkums'!$B$2:$H$101, 4, FALSE)))</f>
      </c>
      <c r="G100" s="133">
        <f>IF($C100="","",IFERROR(VLOOKUP(C100, 'Augsti riski-kopsavilkums'!$B$2:$H$101, 5, FALSE), VLOOKUP(C100, 'Ļoti augsti riski-kopsavilkums'!$B$2:$H$101, 5, FALSE)))</f>
      </c>
      <c r="H100" s="133">
        <f>IF($C100="","",IFERROR(VLOOKUP(C100, 'Augsti riski-kopsavilkums'!$B$2:$H$101, 6, FALSE), VLOOKUP(C100, 'Ļoti augsti riski-kopsavilkums'!$B$2:$H$101, 6, FALSE)))</f>
      </c>
      <c r="I100" s="133">
        <f>IF($C100="","",IFERROR(VLOOKUP(C100, 'Augsti riski-kopsavilkums'!$B$2:$H$101, 7, FALSE), VLOOKUP(C100, 'Ļoti augsti riski-kopsavilkums'!$B$2:$H$101, 7, FALSE)))</f>
      </c>
      <c r="J100" s="133"/>
    </row>
    <row r="101" spans="1:10" x14ac:dyDescent="0.25">
      <c r="A101" s="133">
        <f>'Augsti riski-kopsavilkums'!C101</f>
      </c>
      <c r="B101" s="133">
        <f>'Ļoti augsti riski-kopsavilkums'!C101</f>
      </c>
      <c r="C101" s="133">
        <f t="shared" si="1"/>
      </c>
      <c r="D101" s="133">
        <f>IF($C101="","",IFERROR(VLOOKUP(C101, 'Augsti riski-kopsavilkums'!$B$2:$H$101, 2, FALSE), VLOOKUP(C101, 'Ļoti augsti riski-kopsavilkums'!$B$2:$H$101, 2, FALSE)))</f>
      </c>
      <c r="E101" s="133">
        <f>IF($C101="","",IFERROR(VLOOKUP(C101, 'Augsti riski-kopsavilkums'!$B$2:$H$101, 3, FALSE), VLOOKUP(C101, 'Ļoti augsti riski-kopsavilkums'!$B$2:$H$101, 3, FALSE)))</f>
      </c>
      <c r="F101" s="133">
        <f>IF($C101="","",IFERROR(VLOOKUP(C101, 'Augsti riski-kopsavilkums'!$B$2:$H$101, 4, FALSE), VLOOKUP(C101, 'Ļoti augsti riski-kopsavilkums'!$B$2:$H$101, 4, FALSE)))</f>
      </c>
      <c r="G101" s="133">
        <f>IF($C101="","",IFERROR(VLOOKUP(C101, 'Augsti riski-kopsavilkums'!$B$2:$H$101, 5, FALSE), VLOOKUP(C101, 'Ļoti augsti riski-kopsavilkums'!$B$2:$H$101, 5, FALSE)))</f>
      </c>
      <c r="H101" s="133">
        <f>IF($C101="","",IFERROR(VLOOKUP(C101, 'Augsti riski-kopsavilkums'!$B$2:$H$101, 6, FALSE), VLOOKUP(C101, 'Ļoti augsti riski-kopsavilkums'!$B$2:$H$101, 6, FALSE)))</f>
      </c>
      <c r="I101" s="133">
        <f>IF($C101="","",IFERROR(VLOOKUP(C101, 'Augsti riski-kopsavilkums'!$B$2:$H$101, 7, FALSE), VLOOKUP(C101, 'Ļoti augsti riski-kopsavilkums'!$B$2:$H$101, 7, FALSE)))</f>
      </c>
      <c r="J101" s="13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H101"/>
  <sheetViews>
    <sheetView topLeftCell="B1" workbookViewId="0">
      <selection activeCell="C1" sqref="C1:C1048576"/>
    </sheetView>
  </sheetViews>
  <sheetFormatPr defaultRowHeight="15" x14ac:dyDescent="0.25"/>
  <cols>
    <col min="1" max="1" width="13.42578125" hidden="1" customWidth="1"/>
    <col min="2" max="2" width="9.28515625" style="32" bestFit="1" customWidth="1"/>
    <col min="3" max="3" width="13.42578125" hidden="1" customWidth="1"/>
    <col min="4" max="4" width="81.42578125" style="34" customWidth="1"/>
    <col min="5" max="5" width="11.28515625" style="32" bestFit="1" customWidth="1"/>
    <col min="6" max="6" width="21.42578125" style="32" customWidth="1"/>
    <col min="7" max="7" width="42.85546875" style="33" customWidth="1"/>
    <col min="8" max="8" width="9.28515625" style="32" bestFit="1" customWidth="1"/>
  </cols>
  <sheetData>
    <row r="1" spans="1:8" s="59" customFormat="1" ht="25.5" x14ac:dyDescent="0.2">
      <c r="A1" s="135" t="s">
        <v>219</v>
      </c>
      <c r="B1" s="135" t="s">
        <v>39</v>
      </c>
      <c r="C1" s="135" t="s">
        <v>1078</v>
      </c>
      <c r="D1" s="136" t="s">
        <v>40</v>
      </c>
      <c r="E1" s="135" t="s">
        <v>107</v>
      </c>
      <c r="F1" s="136" t="s">
        <v>1077</v>
      </c>
      <c r="G1" s="136" t="s">
        <v>26</v>
      </c>
      <c r="H1" s="135" t="s">
        <v>115</v>
      </c>
    </row>
    <row r="2" spans="1:8" ht="26.25" x14ac:dyDescent="0.25">
      <c r="A2" s="134" t="s">
        <v>220</v>
      </c>
      <c r="B2" s="134">
        <f>IF(ISERROR(VLOOKUP($A2,Full_list!$A:$O,4,FALSE)),"",VLOOKUP($A2,Full_list!$A:$O,4,FALSE))</f>
      </c>
      <c r="C2" s="134">
        <f>IF(LEN(TRIM('Augsti riski-kopsavilkums'!B2)) &gt; 0, 'Augsti riski-kopsavilkums'!B2, 'Ļoti augsti riski-kopsavilkums'!D2)</f>
      </c>
      <c r="D2" s="137">
        <f>IF(ISERROR(VLOOKUP($A2,Full_list!$A:$O,5,FALSE)),"",VLOOKUP($A2,Full_list!$A:$O,5,FALSE))</f>
      </c>
      <c r="E2" s="134">
        <f>IF(ISERROR(VLOOKUP($A2,Full_list!$A:$O,6,FALSE)),"",VLOOKUP($A2,Full_list!$A:$O,6,FALSE))</f>
      </c>
      <c r="F2" s="134">
        <f>IF(ISERROR(VLOOKUP($A2,Full_list!$A:$O,7,FALSE)),"",VLOOKUP($A2,Full_list!$A:$O,7,FALSE))</f>
      </c>
      <c r="G2" s="134">
        <f>IF(ISERROR(VLOOKUP($A2,Full_list!$A:$O,8,FALSE)),"",VLOOKUP($A2,Full_list!$A:$O,8,FALSE))</f>
      </c>
      <c r="H2" s="134">
        <f>IF(ISERROR(VLOOKUP($A2,Full_list!$A:$O,11,FALSE)),"",VLOOKUP($A2,Full_list!$A:$O,11,FALSE))</f>
      </c>
    </row>
    <row r="3" spans="1:8" ht="26.25" x14ac:dyDescent="0.25">
      <c r="A3" s="134" t="s">
        <v>221</v>
      </c>
      <c r="B3" s="134">
        <f>IF(ISERROR(VLOOKUP($A3,Full_list!$A:$O,4,FALSE)),"",VLOOKUP($A3,Full_list!$A:$O,4,FALSE))</f>
      </c>
      <c r="C3" s="134">
        <f>IF(LEN(TRIM('Augsti riski-kopsavilkums'!B3)) &gt; 0, 'Augsti riski-kopsavilkums'!B3, 'Ļoti augsti riski-kopsavilkums'!D3)</f>
      </c>
      <c r="D3" s="137">
        <f>IF(ISERROR(VLOOKUP($A3,Full_list!$A:$O,5,FALSE)),"",VLOOKUP($A3,Full_list!$A:$O,5,FALSE))</f>
      </c>
      <c r="E3" s="134">
        <f>IF(ISERROR(VLOOKUP($A3,Full_list!$A:$O,6,FALSE)),"",VLOOKUP($A3,Full_list!$A:$O,6,FALSE))</f>
      </c>
      <c r="F3" s="134">
        <f>IF(ISERROR(VLOOKUP($A3,Full_list!$A:$O,7,FALSE)),"",VLOOKUP($A3,Full_list!$A:$O,7,FALSE))</f>
      </c>
      <c r="G3" s="134">
        <f>IF(ISERROR(VLOOKUP($A3,Full_list!$A:$O,8,FALSE)),"",VLOOKUP($A3,Full_list!$A:$O,8,FALSE))</f>
      </c>
      <c r="H3" s="134">
        <f>IF(ISERROR(VLOOKUP($A3,Full_list!$A:$O,11,FALSE)),"",VLOOKUP($A3,Full_list!$A:$O,11,FALSE))</f>
      </c>
    </row>
    <row r="4" spans="1:8" ht="26.25" x14ac:dyDescent="0.25">
      <c r="A4" s="134" t="s">
        <v>222</v>
      </c>
      <c r="B4" s="134">
        <f>IF(ISERROR(VLOOKUP($A4,Full_list!$A:$O,4,FALSE)),"",VLOOKUP($A4,Full_list!$A:$O,4,FALSE))</f>
      </c>
      <c r="C4" s="134">
        <f>IF(LEN(TRIM('Augsti riski-kopsavilkums'!B4)) &gt; 0, 'Augsti riski-kopsavilkums'!B4, 'Ļoti augsti riski-kopsavilkums'!D4)</f>
      </c>
      <c r="D4" s="137">
        <f>IF(ISERROR(VLOOKUP($A4,Full_list!$A:$O,5,FALSE)),"",VLOOKUP($A4,Full_list!$A:$O,5,FALSE))</f>
      </c>
      <c r="E4" s="134">
        <f>IF(ISERROR(VLOOKUP($A4,Full_list!$A:$O,6,FALSE)),"",VLOOKUP($A4,Full_list!$A:$O,6,FALSE))</f>
      </c>
      <c r="F4" s="134">
        <f>IF(ISERROR(VLOOKUP($A4,Full_list!$A:$O,7,FALSE)),"",VLOOKUP($A4,Full_list!$A:$O,7,FALSE))</f>
      </c>
      <c r="G4" s="134">
        <f>IF(ISERROR(VLOOKUP($A4,Full_list!$A:$O,8,FALSE)),"",VLOOKUP($A4,Full_list!$A:$O,8,FALSE))</f>
      </c>
      <c r="H4" s="134">
        <f>IF(ISERROR(VLOOKUP($A4,Full_list!$A:$O,11,FALSE)),"",VLOOKUP($A4,Full_list!$A:$O,11,FALSE))</f>
      </c>
    </row>
    <row r="5" spans="1:8" x14ac:dyDescent="0.25">
      <c r="A5" s="134" t="s">
        <v>223</v>
      </c>
      <c r="B5" s="134">
        <f>IF(ISERROR(VLOOKUP($A5,Full_list!$A:$O,4,FALSE)),"",VLOOKUP($A5,Full_list!$A:$O,4,FALSE))</f>
      </c>
      <c r="C5" s="134">
        <f>IF(LEN(TRIM('Augsti riski-kopsavilkums'!B5)) &gt; 0, 'Augsti riski-kopsavilkums'!B5, 'Ļoti augsti riski-kopsavilkums'!D5)</f>
      </c>
      <c r="D5" s="137">
        <f>IF(ISERROR(VLOOKUP($A5,Full_list!$A:$O,5,FALSE)),"",VLOOKUP($A5,Full_list!$A:$O,5,FALSE))</f>
      </c>
      <c r="E5" s="134">
        <f>IF(ISERROR(VLOOKUP($A5,Full_list!$A:$O,6,FALSE)),"",VLOOKUP($A5,Full_list!$A:$O,6,FALSE))</f>
      </c>
      <c r="F5" s="134">
        <f>IF(ISERROR(VLOOKUP($A5,Full_list!$A:$O,7,FALSE)),"",VLOOKUP($A5,Full_list!$A:$O,7,FALSE))</f>
      </c>
      <c r="G5" s="134">
        <f>IF(ISERROR(VLOOKUP($A5,Full_list!$A:$O,8,FALSE)),"",VLOOKUP($A5,Full_list!$A:$O,8,FALSE))</f>
      </c>
      <c r="H5" s="134">
        <f>IF(ISERROR(VLOOKUP($A5,Full_list!$A:$O,11,FALSE)),"",VLOOKUP($A5,Full_list!$A:$O,11,FALSE))</f>
      </c>
    </row>
    <row r="6" spans="1:8" x14ac:dyDescent="0.25">
      <c r="A6" s="134" t="s">
        <v>224</v>
      </c>
      <c r="B6" s="134">
        <f>IF(ISERROR(VLOOKUP($A6,Full_list!$A:$O,4,FALSE)),"",VLOOKUP($A6,Full_list!$A:$O,4,FALSE))</f>
      </c>
      <c r="C6" s="134">
        <f>IF(LEN(TRIM('Augsti riski-kopsavilkums'!B6)) &gt; 0, 'Augsti riski-kopsavilkums'!B6, 'Ļoti augsti riski-kopsavilkums'!D6)</f>
      </c>
      <c r="D6" s="137">
        <f>IF(ISERROR(VLOOKUP($A6,Full_list!$A:$O,5,FALSE)),"",VLOOKUP($A6,Full_list!$A:$O,5,FALSE))</f>
      </c>
      <c r="E6" s="134">
        <f>IF(ISERROR(VLOOKUP($A6,Full_list!$A:$O,6,FALSE)),"",VLOOKUP($A6,Full_list!$A:$O,6,FALSE))</f>
      </c>
      <c r="F6" s="134">
        <f>IF(ISERROR(VLOOKUP($A6,Full_list!$A:$O,7,FALSE)),"",VLOOKUP($A6,Full_list!$A:$O,7,FALSE))</f>
      </c>
      <c r="G6" s="134">
        <f>IF(ISERROR(VLOOKUP($A6,Full_list!$A:$O,8,FALSE)),"",VLOOKUP($A6,Full_list!$A:$O,8,FALSE))</f>
      </c>
      <c r="H6" s="134">
        <f>IF(ISERROR(VLOOKUP($A6,Full_list!$A:$O,11,FALSE)),"",VLOOKUP($A6,Full_list!$A:$O,11,FALSE))</f>
      </c>
    </row>
    <row r="7" spans="1:8" x14ac:dyDescent="0.25">
      <c r="A7" s="134" t="s">
        <v>225</v>
      </c>
      <c r="B7" s="134">
        <f>IF(ISERROR(VLOOKUP($A7,Full_list!$A:$O,4,FALSE)),"",VLOOKUP($A7,Full_list!$A:$O,4,FALSE))</f>
      </c>
      <c r="C7" s="134">
        <f>IF(LEN(TRIM('Augsti riski-kopsavilkums'!B7)) &gt; 0, 'Augsti riski-kopsavilkums'!B7, 'Ļoti augsti riski-kopsavilkums'!D7)</f>
      </c>
      <c r="D7" s="137">
        <f>IF(ISERROR(VLOOKUP($A7,Full_list!$A:$O,5,FALSE)),"",VLOOKUP($A7,Full_list!$A:$O,5,FALSE))</f>
      </c>
      <c r="E7" s="134">
        <f>IF(ISERROR(VLOOKUP($A7,Full_list!$A:$O,6,FALSE)),"",VLOOKUP($A7,Full_list!$A:$O,6,FALSE))</f>
      </c>
      <c r="F7" s="134">
        <f>IF(ISERROR(VLOOKUP($A7,Full_list!$A:$O,7,FALSE)),"",VLOOKUP($A7,Full_list!$A:$O,7,FALSE))</f>
      </c>
      <c r="G7" s="134">
        <f>IF(ISERROR(VLOOKUP($A7,Full_list!$A:$O,8,FALSE)),"",VLOOKUP($A7,Full_list!$A:$O,8,FALSE))</f>
      </c>
      <c r="H7" s="134">
        <f>IF(ISERROR(VLOOKUP($A7,Full_list!$A:$O,11,FALSE)),"",VLOOKUP($A7,Full_list!$A:$O,11,FALSE))</f>
      </c>
    </row>
    <row r="8" spans="1:8" x14ac:dyDescent="0.25">
      <c r="A8" s="134" t="s">
        <v>226</v>
      </c>
      <c r="B8" s="134">
        <f>IF(ISERROR(VLOOKUP($A8,Full_list!$A:$O,4,FALSE)),"",VLOOKUP($A8,Full_list!$A:$O,4,FALSE))</f>
      </c>
      <c r="C8" s="134">
        <f>IF(LEN(TRIM('Augsti riski-kopsavilkums'!B8)) &gt; 0, 'Augsti riski-kopsavilkums'!B8, 'Ļoti augsti riski-kopsavilkums'!D8)</f>
      </c>
      <c r="D8" s="137">
        <f>IF(ISERROR(VLOOKUP($A8,Full_list!$A:$O,5,FALSE)),"",VLOOKUP($A8,Full_list!$A:$O,5,FALSE))</f>
      </c>
      <c r="E8" s="134">
        <f>IF(ISERROR(VLOOKUP($A8,Full_list!$A:$O,6,FALSE)),"",VLOOKUP($A8,Full_list!$A:$O,6,FALSE))</f>
      </c>
      <c r="F8" s="134">
        <f>IF(ISERROR(VLOOKUP($A8,Full_list!$A:$O,7,FALSE)),"",VLOOKUP($A8,Full_list!$A:$O,7,FALSE))</f>
      </c>
      <c r="G8" s="134">
        <f>IF(ISERROR(VLOOKUP($A8,Full_list!$A:$O,8,FALSE)),"",VLOOKUP($A8,Full_list!$A:$O,8,FALSE))</f>
      </c>
      <c r="H8" s="134">
        <f>IF(ISERROR(VLOOKUP($A8,Full_list!$A:$O,11,FALSE)),"",VLOOKUP($A8,Full_list!$A:$O,11,FALSE))</f>
      </c>
    </row>
    <row r="9" spans="1:8" x14ac:dyDescent="0.25">
      <c r="A9" s="134" t="s">
        <v>227</v>
      </c>
      <c r="B9" s="134">
        <f>IF(ISERROR(VLOOKUP($A9,Full_list!$A:$O,4,FALSE)),"",VLOOKUP($A9,Full_list!$A:$O,4,FALSE))</f>
      </c>
      <c r="C9" s="134">
        <f>IF(LEN(TRIM('Augsti riski-kopsavilkums'!B9)) &gt; 0, 'Augsti riski-kopsavilkums'!B9, 'Ļoti augsti riski-kopsavilkums'!D9)</f>
      </c>
      <c r="D9" s="137">
        <f>IF(ISERROR(VLOOKUP($A9,Full_list!$A:$O,5,FALSE)),"",VLOOKUP($A9,Full_list!$A:$O,5,FALSE))</f>
      </c>
      <c r="E9" s="134">
        <f>IF(ISERROR(VLOOKUP($A9,Full_list!$A:$O,6,FALSE)),"",VLOOKUP($A9,Full_list!$A:$O,6,FALSE))</f>
      </c>
      <c r="F9" s="134">
        <f>IF(ISERROR(VLOOKUP($A9,Full_list!$A:$O,7,FALSE)),"",VLOOKUP($A9,Full_list!$A:$O,7,FALSE))</f>
      </c>
      <c r="G9" s="134">
        <f>IF(ISERROR(VLOOKUP($A9,Full_list!$A:$O,8,FALSE)),"",VLOOKUP($A9,Full_list!$A:$O,8,FALSE))</f>
      </c>
      <c r="H9" s="134">
        <f>IF(ISERROR(VLOOKUP($A9,Full_list!$A:$O,11,FALSE)),"",VLOOKUP($A9,Full_list!$A:$O,11,FALSE))</f>
      </c>
    </row>
    <row r="10" spans="1:8" x14ac:dyDescent="0.25">
      <c r="A10" s="134" t="s">
        <v>228</v>
      </c>
      <c r="B10" s="134">
        <f>IF(ISERROR(VLOOKUP($A10,Full_list!$A:$O,4,FALSE)),"",VLOOKUP($A10,Full_list!$A:$O,4,FALSE))</f>
      </c>
      <c r="C10" s="134">
        <f>IF(LEN(TRIM('Augsti riski-kopsavilkums'!B10)) &gt; 0, 'Augsti riski-kopsavilkums'!B10, 'Ļoti augsti riski-kopsavilkums'!D10)</f>
      </c>
      <c r="D10" s="137">
        <f>IF(ISERROR(VLOOKUP($A10,Full_list!$A:$O,5,FALSE)),"",VLOOKUP($A10,Full_list!$A:$O,5,FALSE))</f>
      </c>
      <c r="E10" s="134">
        <f>IF(ISERROR(VLOOKUP($A10,Full_list!$A:$O,6,FALSE)),"",VLOOKUP($A10,Full_list!$A:$O,6,FALSE))</f>
      </c>
      <c r="F10" s="134">
        <f>IF(ISERROR(VLOOKUP($A10,Full_list!$A:$O,7,FALSE)),"",VLOOKUP($A10,Full_list!$A:$O,7,FALSE))</f>
      </c>
      <c r="G10" s="134">
        <f>IF(ISERROR(VLOOKUP($A10,Full_list!$A:$O,8,FALSE)),"",VLOOKUP($A10,Full_list!$A:$O,8,FALSE))</f>
      </c>
      <c r="H10" s="134">
        <f>IF(ISERROR(VLOOKUP($A10,Full_list!$A:$O,11,FALSE)),"",VLOOKUP($A10,Full_list!$A:$O,11,FALSE))</f>
      </c>
    </row>
    <row r="11" spans="1:8" x14ac:dyDescent="0.25">
      <c r="A11" s="134" t="s">
        <v>229</v>
      </c>
      <c r="B11" s="134">
        <f>IF(ISERROR(VLOOKUP($A11,Full_list!$A:$O,4,FALSE)),"",VLOOKUP($A11,Full_list!$A:$O,4,FALSE))</f>
      </c>
      <c r="C11" s="134">
        <f>IF(LEN(TRIM('Augsti riski-kopsavilkums'!B11)) &gt; 0, 'Augsti riski-kopsavilkums'!B11, 'Ļoti augsti riski-kopsavilkums'!D11)</f>
      </c>
      <c r="D11" s="137">
        <f>IF(ISERROR(VLOOKUP($A11,Full_list!$A:$O,5,FALSE)),"",VLOOKUP($A11,Full_list!$A:$O,5,FALSE))</f>
      </c>
      <c r="E11" s="134">
        <f>IF(ISERROR(VLOOKUP($A11,Full_list!$A:$O,6,FALSE)),"",VLOOKUP($A11,Full_list!$A:$O,6,FALSE))</f>
      </c>
      <c r="F11" s="134">
        <f>IF(ISERROR(VLOOKUP($A11,Full_list!$A:$O,7,FALSE)),"",VLOOKUP($A11,Full_list!$A:$O,7,FALSE))</f>
      </c>
      <c r="G11" s="134">
        <f>IF(ISERROR(VLOOKUP($A11,Full_list!$A:$O,8,FALSE)),"",VLOOKUP($A11,Full_list!$A:$O,8,FALSE))</f>
      </c>
      <c r="H11" s="134">
        <f>IF(ISERROR(VLOOKUP($A11,Full_list!$A:$O,11,FALSE)),"",VLOOKUP($A11,Full_list!$A:$O,11,FALSE))</f>
      </c>
    </row>
    <row r="12" spans="1:8" x14ac:dyDescent="0.25">
      <c r="A12" s="134" t="s">
        <v>230</v>
      </c>
      <c r="B12" s="134">
        <f>IF(ISERROR(VLOOKUP($A12,Full_list!$A:$O,4,FALSE)),"",VLOOKUP($A12,Full_list!$A:$O,4,FALSE))</f>
      </c>
      <c r="C12" s="134">
        <f>IF(LEN(TRIM('Augsti riski-kopsavilkums'!B12)) &gt; 0, 'Augsti riski-kopsavilkums'!B12, 'Ļoti augsti riski-kopsavilkums'!D12)</f>
      </c>
      <c r="D12" s="137">
        <f>IF(ISERROR(VLOOKUP($A12,Full_list!$A:$O,5,FALSE)),"",VLOOKUP($A12,Full_list!$A:$O,5,FALSE))</f>
      </c>
      <c r="E12" s="134">
        <f>IF(ISERROR(VLOOKUP($A12,Full_list!$A:$O,6,FALSE)),"",VLOOKUP($A12,Full_list!$A:$O,6,FALSE))</f>
      </c>
      <c r="F12" s="134">
        <f>IF(ISERROR(VLOOKUP($A12,Full_list!$A:$O,7,FALSE)),"",VLOOKUP($A12,Full_list!$A:$O,7,FALSE))</f>
      </c>
      <c r="G12" s="134">
        <f>IF(ISERROR(VLOOKUP($A12,Full_list!$A:$O,8,FALSE)),"",VLOOKUP($A12,Full_list!$A:$O,8,FALSE))</f>
      </c>
      <c r="H12" s="134">
        <f>IF(ISERROR(VLOOKUP($A12,Full_list!$A:$O,11,FALSE)),"",VLOOKUP($A12,Full_list!$A:$O,11,FALSE))</f>
      </c>
    </row>
    <row r="13" spans="1:8" x14ac:dyDescent="0.25">
      <c r="A13" s="134" t="s">
        <v>231</v>
      </c>
      <c r="B13" s="134">
        <f>IF(ISERROR(VLOOKUP($A13,Full_list!$A:$O,4,FALSE)),"",VLOOKUP($A13,Full_list!$A:$O,4,FALSE))</f>
      </c>
      <c r="C13" s="134">
        <f>IF(LEN(TRIM('Augsti riski-kopsavilkums'!B13)) &gt; 0, 'Augsti riski-kopsavilkums'!B13, 'Ļoti augsti riski-kopsavilkums'!D13)</f>
      </c>
      <c r="D13" s="137">
        <f>IF(ISERROR(VLOOKUP($A13,Full_list!$A:$O,5,FALSE)),"",VLOOKUP($A13,Full_list!$A:$O,5,FALSE))</f>
      </c>
      <c r="E13" s="134">
        <f>IF(ISERROR(VLOOKUP($A13,Full_list!$A:$O,6,FALSE)),"",VLOOKUP($A13,Full_list!$A:$O,6,FALSE))</f>
      </c>
      <c r="F13" s="134">
        <f>IF(ISERROR(VLOOKUP($A13,Full_list!$A:$O,7,FALSE)),"",VLOOKUP($A13,Full_list!$A:$O,7,FALSE))</f>
      </c>
      <c r="G13" s="134">
        <f>IF(ISERROR(VLOOKUP($A13,Full_list!$A:$O,8,FALSE)),"",VLOOKUP($A13,Full_list!$A:$O,8,FALSE))</f>
      </c>
      <c r="H13" s="134">
        <f>IF(ISERROR(VLOOKUP($A13,Full_list!$A:$O,11,FALSE)),"",VLOOKUP($A13,Full_list!$A:$O,11,FALSE))</f>
      </c>
    </row>
    <row r="14" spans="1:8" x14ac:dyDescent="0.25">
      <c r="A14" s="134" t="s">
        <v>232</v>
      </c>
      <c r="B14" s="134">
        <f>IF(ISERROR(VLOOKUP($A14,Full_list!$A:$O,4,FALSE)),"",VLOOKUP($A14,Full_list!$A:$O,4,FALSE))</f>
      </c>
      <c r="C14" s="134">
        <f>IF(LEN(TRIM('Augsti riski-kopsavilkums'!B14)) &gt; 0, 'Augsti riski-kopsavilkums'!B14, 'Ļoti augsti riski-kopsavilkums'!D14)</f>
      </c>
      <c r="D14" s="137">
        <f>IF(ISERROR(VLOOKUP($A14,Full_list!$A:$O,5,FALSE)),"",VLOOKUP($A14,Full_list!$A:$O,5,FALSE))</f>
      </c>
      <c r="E14" s="134">
        <f>IF(ISERROR(VLOOKUP($A14,Full_list!$A:$O,6,FALSE)),"",VLOOKUP($A14,Full_list!$A:$O,6,FALSE))</f>
      </c>
      <c r="F14" s="134">
        <f>IF(ISERROR(VLOOKUP($A14,Full_list!$A:$O,7,FALSE)),"",VLOOKUP($A14,Full_list!$A:$O,7,FALSE))</f>
      </c>
      <c r="G14" s="134">
        <f>IF(ISERROR(VLOOKUP($A14,Full_list!$A:$O,8,FALSE)),"",VLOOKUP($A14,Full_list!$A:$O,8,FALSE))</f>
      </c>
      <c r="H14" s="134">
        <f>IF(ISERROR(VLOOKUP($A14,Full_list!$A:$O,11,FALSE)),"",VLOOKUP($A14,Full_list!$A:$O,11,FALSE))</f>
      </c>
    </row>
    <row r="15" spans="1:8" x14ac:dyDescent="0.25">
      <c r="A15" s="134" t="s">
        <v>233</v>
      </c>
      <c r="B15" s="134">
        <f>IF(ISERROR(VLOOKUP($A15,Full_list!$A:$O,4,FALSE)),"",VLOOKUP($A15,Full_list!$A:$O,4,FALSE))</f>
      </c>
      <c r="C15" s="134">
        <f>IF(LEN(TRIM('Augsti riski-kopsavilkums'!B15)) &gt; 0, 'Augsti riski-kopsavilkums'!B15, 'Ļoti augsti riski-kopsavilkums'!D15)</f>
      </c>
      <c r="D15" s="137">
        <f>IF(ISERROR(VLOOKUP($A15,Full_list!$A:$O,5,FALSE)),"",VLOOKUP($A15,Full_list!$A:$O,5,FALSE))</f>
      </c>
      <c r="E15" s="134">
        <f>IF(ISERROR(VLOOKUP($A15,Full_list!$A:$O,6,FALSE)),"",VLOOKUP($A15,Full_list!$A:$O,6,FALSE))</f>
      </c>
      <c r="F15" s="134">
        <f>IF(ISERROR(VLOOKUP($A15,Full_list!$A:$O,7,FALSE)),"",VLOOKUP($A15,Full_list!$A:$O,7,FALSE))</f>
      </c>
      <c r="G15" s="134">
        <f>IF(ISERROR(VLOOKUP($A15,Full_list!$A:$O,8,FALSE)),"",VLOOKUP($A15,Full_list!$A:$O,8,FALSE))</f>
      </c>
      <c r="H15" s="134">
        <f>IF(ISERROR(VLOOKUP($A15,Full_list!$A:$O,11,FALSE)),"",VLOOKUP($A15,Full_list!$A:$O,11,FALSE))</f>
      </c>
    </row>
    <row r="16" spans="1:8" x14ac:dyDescent="0.25">
      <c r="A16" s="134" t="s">
        <v>234</v>
      </c>
      <c r="B16" s="134">
        <f>IF(ISERROR(VLOOKUP($A16,Full_list!$A:$O,4,FALSE)),"",VLOOKUP($A16,Full_list!$A:$O,4,FALSE))</f>
      </c>
      <c r="C16" s="134">
        <f>IF(LEN(TRIM('Augsti riski-kopsavilkums'!B16)) &gt; 0, 'Augsti riski-kopsavilkums'!B16, 'Ļoti augsti riski-kopsavilkums'!D16)</f>
      </c>
      <c r="D16" s="137">
        <f>IF(ISERROR(VLOOKUP($A16,Full_list!$A:$O,5,FALSE)),"",VLOOKUP($A16,Full_list!$A:$O,5,FALSE))</f>
      </c>
      <c r="E16" s="134">
        <f>IF(ISERROR(VLOOKUP($A16,Full_list!$A:$O,6,FALSE)),"",VLOOKUP($A16,Full_list!$A:$O,6,FALSE))</f>
      </c>
      <c r="F16" s="134">
        <f>IF(ISERROR(VLOOKUP($A16,Full_list!$A:$O,7,FALSE)),"",VLOOKUP($A16,Full_list!$A:$O,7,FALSE))</f>
      </c>
      <c r="G16" s="134">
        <f>IF(ISERROR(VLOOKUP($A16,Full_list!$A:$O,8,FALSE)),"",VLOOKUP($A16,Full_list!$A:$O,8,FALSE))</f>
      </c>
      <c r="H16" s="134">
        <f>IF(ISERROR(VLOOKUP($A16,Full_list!$A:$O,11,FALSE)),"",VLOOKUP($A16,Full_list!$A:$O,11,FALSE))</f>
      </c>
    </row>
    <row r="17" spans="1:8" x14ac:dyDescent="0.25">
      <c r="A17" s="134" t="s">
        <v>235</v>
      </c>
      <c r="B17" s="134">
        <f>IF(ISERROR(VLOOKUP($A17,Full_list!$A:$O,4,FALSE)),"",VLOOKUP($A17,Full_list!$A:$O,4,FALSE))</f>
      </c>
      <c r="C17" s="134">
        <f>IF(LEN(TRIM('Augsti riski-kopsavilkums'!B17)) &gt; 0, 'Augsti riski-kopsavilkums'!B17, 'Ļoti augsti riski-kopsavilkums'!D17)</f>
      </c>
      <c r="D17" s="137">
        <f>IF(ISERROR(VLOOKUP($A17,Full_list!$A:$O,5,FALSE)),"",VLOOKUP($A17,Full_list!$A:$O,5,FALSE))</f>
      </c>
      <c r="E17" s="134">
        <f>IF(ISERROR(VLOOKUP($A17,Full_list!$A:$O,6,FALSE)),"",VLOOKUP($A17,Full_list!$A:$O,6,FALSE))</f>
      </c>
      <c r="F17" s="134">
        <f>IF(ISERROR(VLOOKUP($A17,Full_list!$A:$O,7,FALSE)),"",VLOOKUP($A17,Full_list!$A:$O,7,FALSE))</f>
      </c>
      <c r="G17" s="134">
        <f>IF(ISERROR(VLOOKUP($A17,Full_list!$A:$O,8,FALSE)),"",VLOOKUP($A17,Full_list!$A:$O,8,FALSE))</f>
      </c>
      <c r="H17" s="134">
        <f>IF(ISERROR(VLOOKUP($A17,Full_list!$A:$O,11,FALSE)),"",VLOOKUP($A17,Full_list!$A:$O,11,FALSE))</f>
      </c>
    </row>
    <row r="18" spans="1:8" x14ac:dyDescent="0.25">
      <c r="A18" s="134" t="s">
        <v>236</v>
      </c>
      <c r="B18" s="134">
        <f>IF(ISERROR(VLOOKUP($A18,Full_list!$A:$O,4,FALSE)),"",VLOOKUP($A18,Full_list!$A:$O,4,FALSE))</f>
      </c>
      <c r="C18" s="134">
        <f>IF(LEN(TRIM('Augsti riski-kopsavilkums'!B18)) &gt; 0, 'Augsti riski-kopsavilkums'!B18, 'Ļoti augsti riski-kopsavilkums'!D18)</f>
      </c>
      <c r="D18" s="137">
        <f>IF(ISERROR(VLOOKUP($A18,Full_list!$A:$O,5,FALSE)),"",VLOOKUP($A18,Full_list!$A:$O,5,FALSE))</f>
      </c>
      <c r="E18" s="134">
        <f>IF(ISERROR(VLOOKUP($A18,Full_list!$A:$O,6,FALSE)),"",VLOOKUP($A18,Full_list!$A:$O,6,FALSE))</f>
      </c>
      <c r="F18" s="134">
        <f>IF(ISERROR(VLOOKUP($A18,Full_list!$A:$O,7,FALSE)),"",VLOOKUP($A18,Full_list!$A:$O,7,FALSE))</f>
      </c>
      <c r="G18" s="134">
        <f>IF(ISERROR(VLOOKUP($A18,Full_list!$A:$O,8,FALSE)),"",VLOOKUP($A18,Full_list!$A:$O,8,FALSE))</f>
      </c>
      <c r="H18" s="134">
        <f>IF(ISERROR(VLOOKUP($A18,Full_list!$A:$O,11,FALSE)),"",VLOOKUP($A18,Full_list!$A:$O,11,FALSE))</f>
      </c>
    </row>
    <row r="19" spans="1:8" x14ac:dyDescent="0.25">
      <c r="A19" s="134" t="s">
        <v>237</v>
      </c>
      <c r="B19" s="134">
        <f>IF(ISERROR(VLOOKUP($A19,Full_list!$A:$O,4,FALSE)),"",VLOOKUP($A19,Full_list!$A:$O,4,FALSE))</f>
      </c>
      <c r="C19" s="134">
        <f>IF(LEN(TRIM('Augsti riski-kopsavilkums'!B19)) &gt; 0, 'Augsti riski-kopsavilkums'!B19, 'Ļoti augsti riski-kopsavilkums'!D19)</f>
      </c>
      <c r="D19" s="137">
        <f>IF(ISERROR(VLOOKUP($A19,Full_list!$A:$O,5,FALSE)),"",VLOOKUP($A19,Full_list!$A:$O,5,FALSE))</f>
      </c>
      <c r="E19" s="134">
        <f>IF(ISERROR(VLOOKUP($A19,Full_list!$A:$O,6,FALSE)),"",VLOOKUP($A19,Full_list!$A:$O,6,FALSE))</f>
      </c>
      <c r="F19" s="134">
        <f>IF(ISERROR(VLOOKUP($A19,Full_list!$A:$O,7,FALSE)),"",VLOOKUP($A19,Full_list!$A:$O,7,FALSE))</f>
      </c>
      <c r="G19" s="134">
        <f>IF(ISERROR(VLOOKUP($A19,Full_list!$A:$O,8,FALSE)),"",VLOOKUP($A19,Full_list!$A:$O,8,FALSE))</f>
      </c>
      <c r="H19" s="134">
        <f>IF(ISERROR(VLOOKUP($A19,Full_list!$A:$O,11,FALSE)),"",VLOOKUP($A19,Full_list!$A:$O,11,FALSE))</f>
      </c>
    </row>
    <row r="20" spans="1:8" x14ac:dyDescent="0.25">
      <c r="A20" s="134" t="s">
        <v>238</v>
      </c>
      <c r="B20" s="134">
        <f>IF(ISERROR(VLOOKUP($A20,Full_list!$A:$O,4,FALSE)),"",VLOOKUP($A20,Full_list!$A:$O,4,FALSE))</f>
      </c>
      <c r="C20" s="134">
        <f>IF(LEN(TRIM('Augsti riski-kopsavilkums'!B20)) &gt; 0, 'Augsti riski-kopsavilkums'!B20, 'Ļoti augsti riski-kopsavilkums'!D20)</f>
      </c>
      <c r="D20" s="137">
        <f>IF(ISERROR(VLOOKUP($A20,Full_list!$A:$O,5,FALSE)),"",VLOOKUP($A20,Full_list!$A:$O,5,FALSE))</f>
      </c>
      <c r="E20" s="134">
        <f>IF(ISERROR(VLOOKUP($A20,Full_list!$A:$O,6,FALSE)),"",VLOOKUP($A20,Full_list!$A:$O,6,FALSE))</f>
      </c>
      <c r="F20" s="134">
        <f>IF(ISERROR(VLOOKUP($A20,Full_list!$A:$O,7,FALSE)),"",VLOOKUP($A20,Full_list!$A:$O,7,FALSE))</f>
      </c>
      <c r="G20" s="134">
        <f>IF(ISERROR(VLOOKUP($A20,Full_list!$A:$O,8,FALSE)),"",VLOOKUP($A20,Full_list!$A:$O,8,FALSE))</f>
      </c>
      <c r="H20" s="134">
        <f>IF(ISERROR(VLOOKUP($A20,Full_list!$A:$O,11,FALSE)),"",VLOOKUP($A20,Full_list!$A:$O,11,FALSE))</f>
      </c>
    </row>
    <row r="21" spans="1:8" x14ac:dyDescent="0.25">
      <c r="A21" s="134" t="s">
        <v>239</v>
      </c>
      <c r="B21" s="134">
        <f>IF(ISERROR(VLOOKUP($A21,Full_list!$A:$O,4,FALSE)),"",VLOOKUP($A21,Full_list!$A:$O,4,FALSE))</f>
      </c>
      <c r="C21" s="134">
        <f>IF(LEN(TRIM('Augsti riski-kopsavilkums'!B21)) &gt; 0, 'Augsti riski-kopsavilkums'!B21, 'Ļoti augsti riski-kopsavilkums'!D21)</f>
      </c>
      <c r="D21" s="137">
        <f>IF(ISERROR(VLOOKUP($A21,Full_list!$A:$O,5,FALSE)),"",VLOOKUP($A21,Full_list!$A:$O,5,FALSE))</f>
      </c>
      <c r="E21" s="134">
        <f>IF(ISERROR(VLOOKUP($A21,Full_list!$A:$O,6,FALSE)),"",VLOOKUP($A21,Full_list!$A:$O,6,FALSE))</f>
      </c>
      <c r="F21" s="134">
        <f>IF(ISERROR(VLOOKUP($A21,Full_list!$A:$O,7,FALSE)),"",VLOOKUP($A21,Full_list!$A:$O,7,FALSE))</f>
      </c>
      <c r="G21" s="134">
        <f>IF(ISERROR(VLOOKUP($A21,Full_list!$A:$O,8,FALSE)),"",VLOOKUP($A21,Full_list!$A:$O,8,FALSE))</f>
      </c>
      <c r="H21" s="134">
        <f>IF(ISERROR(VLOOKUP($A21,Full_list!$A:$O,11,FALSE)),"",VLOOKUP($A21,Full_list!$A:$O,11,FALSE))</f>
      </c>
    </row>
    <row r="22" spans="1:8" x14ac:dyDescent="0.25">
      <c r="A22" s="134" t="s">
        <v>240</v>
      </c>
      <c r="B22" s="134">
        <f>IF(ISERROR(VLOOKUP($A22,Full_list!$A:$O,4,FALSE)),"",VLOOKUP($A22,Full_list!$A:$O,4,FALSE))</f>
      </c>
      <c r="C22" s="134">
        <f>IF(LEN(TRIM('Augsti riski-kopsavilkums'!B22)) &gt; 0, 'Augsti riski-kopsavilkums'!B22, 'Ļoti augsti riski-kopsavilkums'!D22)</f>
      </c>
      <c r="D22" s="137">
        <f>IF(ISERROR(VLOOKUP($A22,Full_list!$A:$O,5,FALSE)),"",VLOOKUP($A22,Full_list!$A:$O,5,FALSE))</f>
      </c>
      <c r="E22" s="134">
        <f>IF(ISERROR(VLOOKUP($A22,Full_list!$A:$O,6,FALSE)),"",VLOOKUP($A22,Full_list!$A:$O,6,FALSE))</f>
      </c>
      <c r="F22" s="134">
        <f>IF(ISERROR(VLOOKUP($A22,Full_list!$A:$O,7,FALSE)),"",VLOOKUP($A22,Full_list!$A:$O,7,FALSE))</f>
      </c>
      <c r="G22" s="134">
        <f>IF(ISERROR(VLOOKUP($A22,Full_list!$A:$O,8,FALSE)),"",VLOOKUP($A22,Full_list!$A:$O,8,FALSE))</f>
      </c>
      <c r="H22" s="134">
        <f>IF(ISERROR(VLOOKUP($A22,Full_list!$A:$O,11,FALSE)),"",VLOOKUP($A22,Full_list!$A:$O,11,FALSE))</f>
      </c>
    </row>
    <row r="23" spans="1:8" x14ac:dyDescent="0.25">
      <c r="A23" s="134" t="s">
        <v>241</v>
      </c>
      <c r="B23" s="134">
        <f>IF(ISERROR(VLOOKUP($A23,Full_list!$A:$O,4,FALSE)),"",VLOOKUP($A23,Full_list!$A:$O,4,FALSE))</f>
      </c>
      <c r="C23" s="134">
        <f>IF(LEN(TRIM('Augsti riski-kopsavilkums'!B23)) &gt; 0, 'Augsti riski-kopsavilkums'!B23, 'Ļoti augsti riski-kopsavilkums'!D23)</f>
      </c>
      <c r="D23" s="137">
        <f>IF(ISERROR(VLOOKUP($A23,Full_list!$A:$O,5,FALSE)),"",VLOOKUP($A23,Full_list!$A:$O,5,FALSE))</f>
      </c>
      <c r="E23" s="134">
        <f>IF(ISERROR(VLOOKUP($A23,Full_list!$A:$O,6,FALSE)),"",VLOOKUP($A23,Full_list!$A:$O,6,FALSE))</f>
      </c>
      <c r="F23" s="134">
        <f>IF(ISERROR(VLOOKUP($A23,Full_list!$A:$O,7,FALSE)),"",VLOOKUP($A23,Full_list!$A:$O,7,FALSE))</f>
      </c>
      <c r="G23" s="134">
        <f>IF(ISERROR(VLOOKUP($A23,Full_list!$A:$O,8,FALSE)),"",VLOOKUP($A23,Full_list!$A:$O,8,FALSE))</f>
      </c>
      <c r="H23" s="134">
        <f>IF(ISERROR(VLOOKUP($A23,Full_list!$A:$O,11,FALSE)),"",VLOOKUP($A23,Full_list!$A:$O,11,FALSE))</f>
      </c>
    </row>
    <row r="24" spans="1:8" x14ac:dyDescent="0.25">
      <c r="A24" s="134" t="s">
        <v>242</v>
      </c>
      <c r="B24" s="134">
        <f>IF(ISERROR(VLOOKUP($A24,Full_list!$A:$O,4,FALSE)),"",VLOOKUP($A24,Full_list!$A:$O,4,FALSE))</f>
      </c>
      <c r="C24" s="134">
        <f>IF(LEN(TRIM('Augsti riski-kopsavilkums'!B24)) &gt; 0, 'Augsti riski-kopsavilkums'!B24, 'Ļoti augsti riski-kopsavilkums'!D24)</f>
      </c>
      <c r="D24" s="137">
        <f>IF(ISERROR(VLOOKUP($A24,Full_list!$A:$O,5,FALSE)),"",VLOOKUP($A24,Full_list!$A:$O,5,FALSE))</f>
      </c>
      <c r="E24" s="134">
        <f>IF(ISERROR(VLOOKUP($A24,Full_list!$A:$O,6,FALSE)),"",VLOOKUP($A24,Full_list!$A:$O,6,FALSE))</f>
      </c>
      <c r="F24" s="134">
        <f>IF(ISERROR(VLOOKUP($A24,Full_list!$A:$O,7,FALSE)),"",VLOOKUP($A24,Full_list!$A:$O,7,FALSE))</f>
      </c>
      <c r="G24" s="134">
        <f>IF(ISERROR(VLOOKUP($A24,Full_list!$A:$O,8,FALSE)),"",VLOOKUP($A24,Full_list!$A:$O,8,FALSE))</f>
      </c>
      <c r="H24" s="134">
        <f>IF(ISERROR(VLOOKUP($A24,Full_list!$A:$O,11,FALSE)),"",VLOOKUP($A24,Full_list!$A:$O,11,FALSE))</f>
      </c>
    </row>
    <row r="25" spans="1:8" x14ac:dyDescent="0.25">
      <c r="A25" s="134" t="s">
        <v>243</v>
      </c>
      <c r="B25" s="134">
        <f>IF(ISERROR(VLOOKUP($A25,Full_list!$A:$O,4,FALSE)),"",VLOOKUP($A25,Full_list!$A:$O,4,FALSE))</f>
      </c>
      <c r="C25" s="134">
        <f>IF(LEN(TRIM('Augsti riski-kopsavilkums'!B25)) &gt; 0, 'Augsti riski-kopsavilkums'!B25, 'Ļoti augsti riski-kopsavilkums'!D25)</f>
      </c>
      <c r="D25" s="137">
        <f>IF(ISERROR(VLOOKUP($A25,Full_list!$A:$O,5,FALSE)),"",VLOOKUP($A25,Full_list!$A:$O,5,FALSE))</f>
      </c>
      <c r="E25" s="134">
        <f>IF(ISERROR(VLOOKUP($A25,Full_list!$A:$O,6,FALSE)),"",VLOOKUP($A25,Full_list!$A:$O,6,FALSE))</f>
      </c>
      <c r="F25" s="134">
        <f>IF(ISERROR(VLOOKUP($A25,Full_list!$A:$O,7,FALSE)),"",VLOOKUP($A25,Full_list!$A:$O,7,FALSE))</f>
      </c>
      <c r="G25" s="134">
        <f>IF(ISERROR(VLOOKUP($A25,Full_list!$A:$O,8,FALSE)),"",VLOOKUP($A25,Full_list!$A:$O,8,FALSE))</f>
      </c>
      <c r="H25" s="134">
        <f>IF(ISERROR(VLOOKUP($A25,Full_list!$A:$O,11,FALSE)),"",VLOOKUP($A25,Full_list!$A:$O,11,FALSE))</f>
      </c>
    </row>
    <row r="26" spans="1:8" x14ac:dyDescent="0.25">
      <c r="A26" s="134" t="s">
        <v>244</v>
      </c>
      <c r="B26" s="134">
        <f>IF(ISERROR(VLOOKUP($A26,Full_list!$A:$O,4,FALSE)),"",VLOOKUP($A26,Full_list!$A:$O,4,FALSE))</f>
      </c>
      <c r="C26" s="134">
        <f>IF(LEN(TRIM('Augsti riski-kopsavilkums'!B26)) &gt; 0, 'Augsti riski-kopsavilkums'!B26, 'Ļoti augsti riski-kopsavilkums'!D26)</f>
      </c>
      <c r="D26" s="137">
        <f>IF(ISERROR(VLOOKUP($A26,Full_list!$A:$O,5,FALSE)),"",VLOOKUP($A26,Full_list!$A:$O,5,FALSE))</f>
      </c>
      <c r="E26" s="134">
        <f>IF(ISERROR(VLOOKUP($A26,Full_list!$A:$O,6,FALSE)),"",VLOOKUP($A26,Full_list!$A:$O,6,FALSE))</f>
      </c>
      <c r="F26" s="134">
        <f>IF(ISERROR(VLOOKUP($A26,Full_list!$A:$O,7,FALSE)),"",VLOOKUP($A26,Full_list!$A:$O,7,FALSE))</f>
      </c>
      <c r="G26" s="134">
        <f>IF(ISERROR(VLOOKUP($A26,Full_list!$A:$O,8,FALSE)),"",VLOOKUP($A26,Full_list!$A:$O,8,FALSE))</f>
      </c>
      <c r="H26" s="134">
        <f>IF(ISERROR(VLOOKUP($A26,Full_list!$A:$O,11,FALSE)),"",VLOOKUP($A26,Full_list!$A:$O,11,FALSE))</f>
      </c>
    </row>
    <row r="27" spans="1:8" x14ac:dyDescent="0.25">
      <c r="A27" s="134" t="s">
        <v>245</v>
      </c>
      <c r="B27" s="134">
        <f>IF(ISERROR(VLOOKUP($A27,Full_list!$A:$O,4,FALSE)),"",VLOOKUP($A27,Full_list!$A:$O,4,FALSE))</f>
      </c>
      <c r="C27" s="134">
        <f>IF(LEN(TRIM('Augsti riski-kopsavilkums'!B27)) &gt; 0, 'Augsti riski-kopsavilkums'!B27, 'Ļoti augsti riski-kopsavilkums'!D27)</f>
      </c>
      <c r="D27" s="137">
        <f>IF(ISERROR(VLOOKUP($A27,Full_list!$A:$O,5,FALSE)),"",VLOOKUP($A27,Full_list!$A:$O,5,FALSE))</f>
      </c>
      <c r="E27" s="134">
        <f>IF(ISERROR(VLOOKUP($A27,Full_list!$A:$O,6,FALSE)),"",VLOOKUP($A27,Full_list!$A:$O,6,FALSE))</f>
      </c>
      <c r="F27" s="134">
        <f>IF(ISERROR(VLOOKUP($A27,Full_list!$A:$O,7,FALSE)),"",VLOOKUP($A27,Full_list!$A:$O,7,FALSE))</f>
      </c>
      <c r="G27" s="134">
        <f>IF(ISERROR(VLOOKUP($A27,Full_list!$A:$O,8,FALSE)),"",VLOOKUP($A27,Full_list!$A:$O,8,FALSE))</f>
      </c>
      <c r="H27" s="134">
        <f>IF(ISERROR(VLOOKUP($A27,Full_list!$A:$O,11,FALSE)),"",VLOOKUP($A27,Full_list!$A:$O,11,FALSE))</f>
      </c>
    </row>
    <row r="28" spans="1:8" x14ac:dyDescent="0.25">
      <c r="A28" s="134" t="s">
        <v>246</v>
      </c>
      <c r="B28" s="134">
        <f>IF(ISERROR(VLOOKUP($A28,Full_list!$A:$O,4,FALSE)),"",VLOOKUP($A28,Full_list!$A:$O,4,FALSE))</f>
      </c>
      <c r="C28" s="134">
        <f>IF(LEN(TRIM('Augsti riski-kopsavilkums'!B28)) &gt; 0, 'Augsti riski-kopsavilkums'!B28, 'Ļoti augsti riski-kopsavilkums'!D28)</f>
      </c>
      <c r="D28" s="137">
        <f>IF(ISERROR(VLOOKUP($A28,Full_list!$A:$O,5,FALSE)),"",VLOOKUP($A28,Full_list!$A:$O,5,FALSE))</f>
      </c>
      <c r="E28" s="134">
        <f>IF(ISERROR(VLOOKUP($A28,Full_list!$A:$O,6,FALSE)),"",VLOOKUP($A28,Full_list!$A:$O,6,FALSE))</f>
      </c>
      <c r="F28" s="134">
        <f>IF(ISERROR(VLOOKUP($A28,Full_list!$A:$O,7,FALSE)),"",VLOOKUP($A28,Full_list!$A:$O,7,FALSE))</f>
      </c>
      <c r="G28" s="134">
        <f>IF(ISERROR(VLOOKUP($A28,Full_list!$A:$O,8,FALSE)),"",VLOOKUP($A28,Full_list!$A:$O,8,FALSE))</f>
      </c>
      <c r="H28" s="134">
        <f>IF(ISERROR(VLOOKUP($A28,Full_list!$A:$O,11,FALSE)),"",VLOOKUP($A28,Full_list!$A:$O,11,FALSE))</f>
      </c>
    </row>
    <row r="29" spans="1:8" x14ac:dyDescent="0.25">
      <c r="A29" s="134" t="s">
        <v>247</v>
      </c>
      <c r="B29" s="134">
        <f>IF(ISERROR(VLOOKUP($A29,Full_list!$A:$O,4,FALSE)),"",VLOOKUP($A29,Full_list!$A:$O,4,FALSE))</f>
      </c>
      <c r="C29" s="134">
        <f>IF(LEN(TRIM('Augsti riski-kopsavilkums'!B29)) &gt; 0, 'Augsti riski-kopsavilkums'!B29, 'Ļoti augsti riski-kopsavilkums'!D29)</f>
      </c>
      <c r="D29" s="137">
        <f>IF(ISERROR(VLOOKUP($A29,Full_list!$A:$O,5,FALSE)),"",VLOOKUP($A29,Full_list!$A:$O,5,FALSE))</f>
      </c>
      <c r="E29" s="134">
        <f>IF(ISERROR(VLOOKUP($A29,Full_list!$A:$O,6,FALSE)),"",VLOOKUP($A29,Full_list!$A:$O,6,FALSE))</f>
      </c>
      <c r="F29" s="134">
        <f>IF(ISERROR(VLOOKUP($A29,Full_list!$A:$O,7,FALSE)),"",VLOOKUP($A29,Full_list!$A:$O,7,FALSE))</f>
      </c>
      <c r="G29" s="134">
        <f>IF(ISERROR(VLOOKUP($A29,Full_list!$A:$O,8,FALSE)),"",VLOOKUP($A29,Full_list!$A:$O,8,FALSE))</f>
      </c>
      <c r="H29" s="134">
        <f>IF(ISERROR(VLOOKUP($A29,Full_list!$A:$O,11,FALSE)),"",VLOOKUP($A29,Full_list!$A:$O,11,FALSE))</f>
      </c>
    </row>
    <row r="30" spans="1:8" x14ac:dyDescent="0.25">
      <c r="A30" s="134" t="s">
        <v>248</v>
      </c>
      <c r="B30" s="134">
        <f>IF(ISERROR(VLOOKUP($A30,Full_list!$A:$O,4,FALSE)),"",VLOOKUP($A30,Full_list!$A:$O,4,FALSE))</f>
      </c>
      <c r="C30" s="134">
        <f>IF(LEN(TRIM('Augsti riski-kopsavilkums'!B30)) &gt; 0, 'Augsti riski-kopsavilkums'!B30, 'Ļoti augsti riski-kopsavilkums'!D30)</f>
      </c>
      <c r="D30" s="137">
        <f>IF(ISERROR(VLOOKUP($A30,Full_list!$A:$O,5,FALSE)),"",VLOOKUP($A30,Full_list!$A:$O,5,FALSE))</f>
      </c>
      <c r="E30" s="134">
        <f>IF(ISERROR(VLOOKUP($A30,Full_list!$A:$O,6,FALSE)),"",VLOOKUP($A30,Full_list!$A:$O,6,FALSE))</f>
      </c>
      <c r="F30" s="134">
        <f>IF(ISERROR(VLOOKUP($A30,Full_list!$A:$O,7,FALSE)),"",VLOOKUP($A30,Full_list!$A:$O,7,FALSE))</f>
      </c>
      <c r="G30" s="134">
        <f>IF(ISERROR(VLOOKUP($A30,Full_list!$A:$O,8,FALSE)),"",VLOOKUP($A30,Full_list!$A:$O,8,FALSE))</f>
      </c>
      <c r="H30" s="134">
        <f>IF(ISERROR(VLOOKUP($A30,Full_list!$A:$O,11,FALSE)),"",VLOOKUP($A30,Full_list!$A:$O,11,FALSE))</f>
      </c>
    </row>
    <row r="31" spans="1:8" x14ac:dyDescent="0.25">
      <c r="A31" s="134" t="s">
        <v>249</v>
      </c>
      <c r="B31" s="134">
        <f>IF(ISERROR(VLOOKUP($A31,Full_list!$A:$O,4,FALSE)),"",VLOOKUP($A31,Full_list!$A:$O,4,FALSE))</f>
      </c>
      <c r="C31" s="134">
        <f>IF(LEN(TRIM('Augsti riski-kopsavilkums'!B31)) &gt; 0, 'Augsti riski-kopsavilkums'!B31, 'Ļoti augsti riski-kopsavilkums'!D31)</f>
      </c>
      <c r="D31" s="137">
        <f>IF(ISERROR(VLOOKUP($A31,Full_list!$A:$O,5,FALSE)),"",VLOOKUP($A31,Full_list!$A:$O,5,FALSE))</f>
      </c>
      <c r="E31" s="134">
        <f>IF(ISERROR(VLOOKUP($A31,Full_list!$A:$O,6,FALSE)),"",VLOOKUP($A31,Full_list!$A:$O,6,FALSE))</f>
      </c>
      <c r="F31" s="134">
        <f>IF(ISERROR(VLOOKUP($A31,Full_list!$A:$O,7,FALSE)),"",VLOOKUP($A31,Full_list!$A:$O,7,FALSE))</f>
      </c>
      <c r="G31" s="134">
        <f>IF(ISERROR(VLOOKUP($A31,Full_list!$A:$O,8,FALSE)),"",VLOOKUP($A31,Full_list!$A:$O,8,FALSE))</f>
      </c>
      <c r="H31" s="134">
        <f>IF(ISERROR(VLOOKUP($A31,Full_list!$A:$O,11,FALSE)),"",VLOOKUP($A31,Full_list!$A:$O,11,FALSE))</f>
      </c>
    </row>
    <row r="32" spans="1:8" x14ac:dyDescent="0.25">
      <c r="A32" s="134" t="s">
        <v>250</v>
      </c>
      <c r="B32" s="134">
        <f>IF(ISERROR(VLOOKUP($A32,Full_list!$A:$O,4,FALSE)),"",VLOOKUP($A32,Full_list!$A:$O,4,FALSE))</f>
      </c>
      <c r="C32" s="134">
        <f>IF(LEN(TRIM('Augsti riski-kopsavilkums'!B32)) &gt; 0, 'Augsti riski-kopsavilkums'!B32, 'Ļoti augsti riski-kopsavilkums'!D32)</f>
      </c>
      <c r="D32" s="137">
        <f>IF(ISERROR(VLOOKUP($A32,Full_list!$A:$O,5,FALSE)),"",VLOOKUP($A32,Full_list!$A:$O,5,FALSE))</f>
      </c>
      <c r="E32" s="134">
        <f>IF(ISERROR(VLOOKUP($A32,Full_list!$A:$O,6,FALSE)),"",VLOOKUP($A32,Full_list!$A:$O,6,FALSE))</f>
      </c>
      <c r="F32" s="134">
        <f>IF(ISERROR(VLOOKUP($A32,Full_list!$A:$O,7,FALSE)),"",VLOOKUP($A32,Full_list!$A:$O,7,FALSE))</f>
      </c>
      <c r="G32" s="134">
        <f>IF(ISERROR(VLOOKUP($A32,Full_list!$A:$O,8,FALSE)),"",VLOOKUP($A32,Full_list!$A:$O,8,FALSE))</f>
      </c>
      <c r="H32" s="134">
        <f>IF(ISERROR(VLOOKUP($A32,Full_list!$A:$O,11,FALSE)),"",VLOOKUP($A32,Full_list!$A:$O,11,FALSE))</f>
      </c>
    </row>
    <row r="33" spans="1:8" x14ac:dyDescent="0.25">
      <c r="A33" s="134" t="s">
        <v>251</v>
      </c>
      <c r="B33" s="134">
        <f>IF(ISERROR(VLOOKUP($A33,Full_list!$A:$O,4,FALSE)),"",VLOOKUP($A33,Full_list!$A:$O,4,FALSE))</f>
      </c>
      <c r="C33" s="134">
        <f>IF(LEN(TRIM('Augsti riski-kopsavilkums'!B33)) &gt; 0, 'Augsti riski-kopsavilkums'!B33, 'Ļoti augsti riski-kopsavilkums'!D33)</f>
      </c>
      <c r="D33" s="137">
        <f>IF(ISERROR(VLOOKUP($A33,Full_list!$A:$O,5,FALSE)),"",VLOOKUP($A33,Full_list!$A:$O,5,FALSE))</f>
      </c>
      <c r="E33" s="134">
        <f>IF(ISERROR(VLOOKUP($A33,Full_list!$A:$O,6,FALSE)),"",VLOOKUP($A33,Full_list!$A:$O,6,FALSE))</f>
      </c>
      <c r="F33" s="134">
        <f>IF(ISERROR(VLOOKUP($A33,Full_list!$A:$O,7,FALSE)),"",VLOOKUP($A33,Full_list!$A:$O,7,FALSE))</f>
      </c>
      <c r="G33" s="134">
        <f>IF(ISERROR(VLOOKUP($A33,Full_list!$A:$O,8,FALSE)),"",VLOOKUP($A33,Full_list!$A:$O,8,FALSE))</f>
      </c>
      <c r="H33" s="134">
        <f>IF(ISERROR(VLOOKUP($A33,Full_list!$A:$O,11,FALSE)),"",VLOOKUP($A33,Full_list!$A:$O,11,FALSE))</f>
      </c>
    </row>
    <row r="34" spans="1:8" x14ac:dyDescent="0.25">
      <c r="A34" s="134" t="s">
        <v>252</v>
      </c>
      <c r="B34" s="134">
        <f>IF(ISERROR(VLOOKUP($A34,Full_list!$A:$O,4,FALSE)),"",VLOOKUP($A34,Full_list!$A:$O,4,FALSE))</f>
      </c>
      <c r="C34" s="134">
        <f>IF(LEN(TRIM('Augsti riski-kopsavilkums'!B34)) &gt; 0, 'Augsti riski-kopsavilkums'!B34, 'Ļoti augsti riski-kopsavilkums'!D34)</f>
      </c>
      <c r="D34" s="137">
        <f>IF(ISERROR(VLOOKUP($A34,Full_list!$A:$O,5,FALSE)),"",VLOOKUP($A34,Full_list!$A:$O,5,FALSE))</f>
      </c>
      <c r="E34" s="134">
        <f>IF(ISERROR(VLOOKUP($A34,Full_list!$A:$O,6,FALSE)),"",VLOOKUP($A34,Full_list!$A:$O,6,FALSE))</f>
      </c>
      <c r="F34" s="134">
        <f>IF(ISERROR(VLOOKUP($A34,Full_list!$A:$O,7,FALSE)),"",VLOOKUP($A34,Full_list!$A:$O,7,FALSE))</f>
      </c>
      <c r="G34" s="134">
        <f>IF(ISERROR(VLOOKUP($A34,Full_list!$A:$O,8,FALSE)),"",VLOOKUP($A34,Full_list!$A:$O,8,FALSE))</f>
      </c>
      <c r="H34" s="134">
        <f>IF(ISERROR(VLOOKUP($A34,Full_list!$A:$O,11,FALSE)),"",VLOOKUP($A34,Full_list!$A:$O,11,FALSE))</f>
      </c>
    </row>
    <row r="35" spans="1:8" x14ac:dyDescent="0.25">
      <c r="A35" s="134" t="s">
        <v>253</v>
      </c>
      <c r="B35" s="134">
        <f>IF(ISERROR(VLOOKUP($A35,Full_list!$A:$O,4,FALSE)),"",VLOOKUP($A35,Full_list!$A:$O,4,FALSE))</f>
      </c>
      <c r="C35" s="134">
        <f>IF(LEN(TRIM('Augsti riski-kopsavilkums'!B35)) &gt; 0, 'Augsti riski-kopsavilkums'!B35, 'Ļoti augsti riski-kopsavilkums'!D35)</f>
      </c>
      <c r="D35" s="137">
        <f>IF(ISERROR(VLOOKUP($A35,Full_list!$A:$O,5,FALSE)),"",VLOOKUP($A35,Full_list!$A:$O,5,FALSE))</f>
      </c>
      <c r="E35" s="134">
        <f>IF(ISERROR(VLOOKUP($A35,Full_list!$A:$O,6,FALSE)),"",VLOOKUP($A35,Full_list!$A:$O,6,FALSE))</f>
      </c>
      <c r="F35" s="134">
        <f>IF(ISERROR(VLOOKUP($A35,Full_list!$A:$O,7,FALSE)),"",VLOOKUP($A35,Full_list!$A:$O,7,FALSE))</f>
      </c>
      <c r="G35" s="134">
        <f>IF(ISERROR(VLOOKUP($A35,Full_list!$A:$O,8,FALSE)),"",VLOOKUP($A35,Full_list!$A:$O,8,FALSE))</f>
      </c>
      <c r="H35" s="134">
        <f>IF(ISERROR(VLOOKUP($A35,Full_list!$A:$O,11,FALSE)),"",VLOOKUP($A35,Full_list!$A:$O,11,FALSE))</f>
      </c>
    </row>
    <row r="36" spans="1:8" x14ac:dyDescent="0.25">
      <c r="A36" s="134" t="s">
        <v>254</v>
      </c>
      <c r="B36" s="134">
        <f>IF(ISERROR(VLOOKUP($A36,Full_list!$A:$O,4,FALSE)),"",VLOOKUP($A36,Full_list!$A:$O,4,FALSE))</f>
      </c>
      <c r="C36" s="134">
        <f>IF(LEN(TRIM('Augsti riski-kopsavilkums'!B36)) &gt; 0, 'Augsti riski-kopsavilkums'!B36, 'Ļoti augsti riski-kopsavilkums'!D36)</f>
      </c>
      <c r="D36" s="137">
        <f>IF(ISERROR(VLOOKUP($A36,Full_list!$A:$O,5,FALSE)),"",VLOOKUP($A36,Full_list!$A:$O,5,FALSE))</f>
      </c>
      <c r="E36" s="134">
        <f>IF(ISERROR(VLOOKUP($A36,Full_list!$A:$O,6,FALSE)),"",VLOOKUP($A36,Full_list!$A:$O,6,FALSE))</f>
      </c>
      <c r="F36" s="134">
        <f>IF(ISERROR(VLOOKUP($A36,Full_list!$A:$O,7,FALSE)),"",VLOOKUP($A36,Full_list!$A:$O,7,FALSE))</f>
      </c>
      <c r="G36" s="134">
        <f>IF(ISERROR(VLOOKUP($A36,Full_list!$A:$O,8,FALSE)),"",VLOOKUP($A36,Full_list!$A:$O,8,FALSE))</f>
      </c>
      <c r="H36" s="134">
        <f>IF(ISERROR(VLOOKUP($A36,Full_list!$A:$O,11,FALSE)),"",VLOOKUP($A36,Full_list!$A:$O,11,FALSE))</f>
      </c>
    </row>
    <row r="37" spans="1:8" x14ac:dyDescent="0.25">
      <c r="A37" s="134" t="s">
        <v>255</v>
      </c>
      <c r="B37" s="134">
        <f>IF(ISERROR(VLOOKUP($A37,Full_list!$A:$O,4,FALSE)),"",VLOOKUP($A37,Full_list!$A:$O,4,FALSE))</f>
      </c>
      <c r="C37" s="134">
        <f>IF(LEN(TRIM('Augsti riski-kopsavilkums'!B37)) &gt; 0, 'Augsti riski-kopsavilkums'!B37, 'Ļoti augsti riski-kopsavilkums'!D37)</f>
      </c>
      <c r="D37" s="137">
        <f>IF(ISERROR(VLOOKUP($A37,Full_list!$A:$O,5,FALSE)),"",VLOOKUP($A37,Full_list!$A:$O,5,FALSE))</f>
      </c>
      <c r="E37" s="134">
        <f>IF(ISERROR(VLOOKUP($A37,Full_list!$A:$O,6,FALSE)),"",VLOOKUP($A37,Full_list!$A:$O,6,FALSE))</f>
      </c>
      <c r="F37" s="134">
        <f>IF(ISERROR(VLOOKUP($A37,Full_list!$A:$O,7,FALSE)),"",VLOOKUP($A37,Full_list!$A:$O,7,FALSE))</f>
      </c>
      <c r="G37" s="134">
        <f>IF(ISERROR(VLOOKUP($A37,Full_list!$A:$O,8,FALSE)),"",VLOOKUP($A37,Full_list!$A:$O,8,FALSE))</f>
      </c>
      <c r="H37" s="134">
        <f>IF(ISERROR(VLOOKUP($A37,Full_list!$A:$O,11,FALSE)),"",VLOOKUP($A37,Full_list!$A:$O,11,FALSE))</f>
      </c>
    </row>
    <row r="38" spans="1:8" x14ac:dyDescent="0.25">
      <c r="A38" s="134" t="s">
        <v>256</v>
      </c>
      <c r="B38" s="134">
        <f>IF(ISERROR(VLOOKUP($A38,Full_list!$A:$O,4,FALSE)),"",VLOOKUP($A38,Full_list!$A:$O,4,FALSE))</f>
      </c>
      <c r="C38" s="134">
        <f>IF(LEN(TRIM('Augsti riski-kopsavilkums'!B38)) &gt; 0, 'Augsti riski-kopsavilkums'!B38, 'Ļoti augsti riski-kopsavilkums'!D38)</f>
      </c>
      <c r="D38" s="137">
        <f>IF(ISERROR(VLOOKUP($A38,Full_list!$A:$O,5,FALSE)),"",VLOOKUP($A38,Full_list!$A:$O,5,FALSE))</f>
      </c>
      <c r="E38" s="134">
        <f>IF(ISERROR(VLOOKUP($A38,Full_list!$A:$O,6,FALSE)),"",VLOOKUP($A38,Full_list!$A:$O,6,FALSE))</f>
      </c>
      <c r="F38" s="134">
        <f>IF(ISERROR(VLOOKUP($A38,Full_list!$A:$O,7,FALSE)),"",VLOOKUP($A38,Full_list!$A:$O,7,FALSE))</f>
      </c>
      <c r="G38" s="134">
        <f>IF(ISERROR(VLOOKUP($A38,Full_list!$A:$O,8,FALSE)),"",VLOOKUP($A38,Full_list!$A:$O,8,FALSE))</f>
      </c>
      <c r="H38" s="134">
        <f>IF(ISERROR(VLOOKUP($A38,Full_list!$A:$O,11,FALSE)),"",VLOOKUP($A38,Full_list!$A:$O,11,FALSE))</f>
      </c>
    </row>
    <row r="39" spans="1:8" x14ac:dyDescent="0.25">
      <c r="A39" s="134" t="s">
        <v>257</v>
      </c>
      <c r="B39" s="134">
        <f>IF(ISERROR(VLOOKUP($A39,Full_list!$A:$O,4,FALSE)),"",VLOOKUP($A39,Full_list!$A:$O,4,FALSE))</f>
      </c>
      <c r="C39" s="134">
        <f>IF(LEN(TRIM('Augsti riski-kopsavilkums'!B39)) &gt; 0, 'Augsti riski-kopsavilkums'!B39, 'Ļoti augsti riski-kopsavilkums'!D39)</f>
      </c>
      <c r="D39" s="137">
        <f>IF(ISERROR(VLOOKUP($A39,Full_list!$A:$O,5,FALSE)),"",VLOOKUP($A39,Full_list!$A:$O,5,FALSE))</f>
      </c>
      <c r="E39" s="134">
        <f>IF(ISERROR(VLOOKUP($A39,Full_list!$A:$O,6,FALSE)),"",VLOOKUP($A39,Full_list!$A:$O,6,FALSE))</f>
      </c>
      <c r="F39" s="134">
        <f>IF(ISERROR(VLOOKUP($A39,Full_list!$A:$O,7,FALSE)),"",VLOOKUP($A39,Full_list!$A:$O,7,FALSE))</f>
      </c>
      <c r="G39" s="134">
        <f>IF(ISERROR(VLOOKUP($A39,Full_list!$A:$O,8,FALSE)),"",VLOOKUP($A39,Full_list!$A:$O,8,FALSE))</f>
      </c>
      <c r="H39" s="134">
        <f>IF(ISERROR(VLOOKUP($A39,Full_list!$A:$O,11,FALSE)),"",VLOOKUP($A39,Full_list!$A:$O,11,FALSE))</f>
      </c>
    </row>
    <row r="40" spans="1:8" x14ac:dyDescent="0.25">
      <c r="A40" s="134" t="s">
        <v>258</v>
      </c>
      <c r="B40" s="134">
        <f>IF(ISERROR(VLOOKUP($A40,Full_list!$A:$O,4,FALSE)),"",VLOOKUP($A40,Full_list!$A:$O,4,FALSE))</f>
      </c>
      <c r="C40" s="134">
        <f>IF(LEN(TRIM('Augsti riski-kopsavilkums'!B40)) &gt; 0, 'Augsti riski-kopsavilkums'!B40, 'Ļoti augsti riski-kopsavilkums'!D40)</f>
      </c>
      <c r="D40" s="137">
        <f>IF(ISERROR(VLOOKUP($A40,Full_list!$A:$O,5,FALSE)),"",VLOOKUP($A40,Full_list!$A:$O,5,FALSE))</f>
      </c>
      <c r="E40" s="134">
        <f>IF(ISERROR(VLOOKUP($A40,Full_list!$A:$O,6,FALSE)),"",VLOOKUP($A40,Full_list!$A:$O,6,FALSE))</f>
      </c>
      <c r="F40" s="134">
        <f>IF(ISERROR(VLOOKUP($A40,Full_list!$A:$O,7,FALSE)),"",VLOOKUP($A40,Full_list!$A:$O,7,FALSE))</f>
      </c>
      <c r="G40" s="134">
        <f>IF(ISERROR(VLOOKUP($A40,Full_list!$A:$O,8,FALSE)),"",VLOOKUP($A40,Full_list!$A:$O,8,FALSE))</f>
      </c>
      <c r="H40" s="134">
        <f>IF(ISERROR(VLOOKUP($A40,Full_list!$A:$O,11,FALSE)),"",VLOOKUP($A40,Full_list!$A:$O,11,FALSE))</f>
      </c>
    </row>
    <row r="41" spans="1:8" x14ac:dyDescent="0.25">
      <c r="A41" s="134" t="s">
        <v>259</v>
      </c>
      <c r="B41" s="134">
        <f>IF(ISERROR(VLOOKUP($A41,Full_list!$A:$O,4,FALSE)),"",VLOOKUP($A41,Full_list!$A:$O,4,FALSE))</f>
      </c>
      <c r="C41" s="134">
        <f>IF(LEN(TRIM('Augsti riski-kopsavilkums'!B41)) &gt; 0, 'Augsti riski-kopsavilkums'!B41, 'Ļoti augsti riski-kopsavilkums'!D41)</f>
      </c>
      <c r="D41" s="137">
        <f>IF(ISERROR(VLOOKUP($A41,Full_list!$A:$O,5,FALSE)),"",VLOOKUP($A41,Full_list!$A:$O,5,FALSE))</f>
      </c>
      <c r="E41" s="134">
        <f>IF(ISERROR(VLOOKUP($A41,Full_list!$A:$O,6,FALSE)),"",VLOOKUP($A41,Full_list!$A:$O,6,FALSE))</f>
      </c>
      <c r="F41" s="134">
        <f>IF(ISERROR(VLOOKUP($A41,Full_list!$A:$O,7,FALSE)),"",VLOOKUP($A41,Full_list!$A:$O,7,FALSE))</f>
      </c>
      <c r="G41" s="134">
        <f>IF(ISERROR(VLOOKUP($A41,Full_list!$A:$O,8,FALSE)),"",VLOOKUP($A41,Full_list!$A:$O,8,FALSE))</f>
      </c>
      <c r="H41" s="134">
        <f>IF(ISERROR(VLOOKUP($A41,Full_list!$A:$O,11,FALSE)),"",VLOOKUP($A41,Full_list!$A:$O,11,FALSE))</f>
      </c>
    </row>
    <row r="42" spans="1:8" x14ac:dyDescent="0.25">
      <c r="A42" s="134" t="s">
        <v>260</v>
      </c>
      <c r="B42" s="134">
        <f>IF(ISERROR(VLOOKUP($A42,Full_list!$A:$O,4,FALSE)),"",VLOOKUP($A42,Full_list!$A:$O,4,FALSE))</f>
      </c>
      <c r="C42" s="134">
        <f>IF(LEN(TRIM('Augsti riski-kopsavilkums'!B42)) &gt; 0, 'Augsti riski-kopsavilkums'!B42, 'Ļoti augsti riski-kopsavilkums'!D42)</f>
      </c>
      <c r="D42" s="137">
        <f>IF(ISERROR(VLOOKUP($A42,Full_list!$A:$O,5,FALSE)),"",VLOOKUP($A42,Full_list!$A:$O,5,FALSE))</f>
      </c>
      <c r="E42" s="134">
        <f>IF(ISERROR(VLOOKUP($A42,Full_list!$A:$O,6,FALSE)),"",VLOOKUP($A42,Full_list!$A:$O,6,FALSE))</f>
      </c>
      <c r="F42" s="134">
        <f>IF(ISERROR(VLOOKUP($A42,Full_list!$A:$O,7,FALSE)),"",VLOOKUP($A42,Full_list!$A:$O,7,FALSE))</f>
      </c>
      <c r="G42" s="134">
        <f>IF(ISERROR(VLOOKUP($A42,Full_list!$A:$O,8,FALSE)),"",VLOOKUP($A42,Full_list!$A:$O,8,FALSE))</f>
      </c>
      <c r="H42" s="134">
        <f>IF(ISERROR(VLOOKUP($A42,Full_list!$A:$O,11,FALSE)),"",VLOOKUP($A42,Full_list!$A:$O,11,FALSE))</f>
      </c>
    </row>
    <row r="43" spans="1:8" x14ac:dyDescent="0.25">
      <c r="A43" s="134" t="s">
        <v>261</v>
      </c>
      <c r="B43" s="134">
        <f>IF(ISERROR(VLOOKUP($A43,Full_list!$A:$O,4,FALSE)),"",VLOOKUP($A43,Full_list!$A:$O,4,FALSE))</f>
      </c>
      <c r="C43" s="134">
        <f>IF(LEN(TRIM('Augsti riski-kopsavilkums'!B43)) &gt; 0, 'Augsti riski-kopsavilkums'!B43, 'Ļoti augsti riski-kopsavilkums'!D43)</f>
      </c>
      <c r="D43" s="137">
        <f>IF(ISERROR(VLOOKUP($A43,Full_list!$A:$O,5,FALSE)),"",VLOOKUP($A43,Full_list!$A:$O,5,FALSE))</f>
      </c>
      <c r="E43" s="134">
        <f>IF(ISERROR(VLOOKUP($A43,Full_list!$A:$O,6,FALSE)),"",VLOOKUP($A43,Full_list!$A:$O,6,FALSE))</f>
      </c>
      <c r="F43" s="134">
        <f>IF(ISERROR(VLOOKUP($A43,Full_list!$A:$O,7,FALSE)),"",VLOOKUP($A43,Full_list!$A:$O,7,FALSE))</f>
      </c>
      <c r="G43" s="134">
        <f>IF(ISERROR(VLOOKUP($A43,Full_list!$A:$O,8,FALSE)),"",VLOOKUP($A43,Full_list!$A:$O,8,FALSE))</f>
      </c>
      <c r="H43" s="134">
        <f>IF(ISERROR(VLOOKUP($A43,Full_list!$A:$O,11,FALSE)),"",VLOOKUP($A43,Full_list!$A:$O,11,FALSE))</f>
      </c>
    </row>
    <row r="44" spans="1:8" x14ac:dyDescent="0.25">
      <c r="A44" s="134" t="s">
        <v>262</v>
      </c>
      <c r="B44" s="134">
        <f>IF(ISERROR(VLOOKUP($A44,Full_list!$A:$O,4,FALSE)),"",VLOOKUP($A44,Full_list!$A:$O,4,FALSE))</f>
      </c>
      <c r="C44" s="134">
        <f>IF(LEN(TRIM('Augsti riski-kopsavilkums'!B44)) &gt; 0, 'Augsti riski-kopsavilkums'!B44, 'Ļoti augsti riski-kopsavilkums'!D44)</f>
      </c>
      <c r="D44" s="137">
        <f>IF(ISERROR(VLOOKUP($A44,Full_list!$A:$O,5,FALSE)),"",VLOOKUP($A44,Full_list!$A:$O,5,FALSE))</f>
      </c>
      <c r="E44" s="134">
        <f>IF(ISERROR(VLOOKUP($A44,Full_list!$A:$O,6,FALSE)),"",VLOOKUP($A44,Full_list!$A:$O,6,FALSE))</f>
      </c>
      <c r="F44" s="134">
        <f>IF(ISERROR(VLOOKUP($A44,Full_list!$A:$O,7,FALSE)),"",VLOOKUP($A44,Full_list!$A:$O,7,FALSE))</f>
      </c>
      <c r="G44" s="134">
        <f>IF(ISERROR(VLOOKUP($A44,Full_list!$A:$O,8,FALSE)),"",VLOOKUP($A44,Full_list!$A:$O,8,FALSE))</f>
      </c>
      <c r="H44" s="134">
        <f>IF(ISERROR(VLOOKUP($A44,Full_list!$A:$O,11,FALSE)),"",VLOOKUP($A44,Full_list!$A:$O,11,FALSE))</f>
      </c>
    </row>
    <row r="45" spans="1:8" x14ac:dyDescent="0.25">
      <c r="A45" s="134" t="s">
        <v>263</v>
      </c>
      <c r="B45" s="134">
        <f>IF(ISERROR(VLOOKUP($A45,Full_list!$A:$O,4,FALSE)),"",VLOOKUP($A45,Full_list!$A:$O,4,FALSE))</f>
      </c>
      <c r="C45" s="134">
        <f>IF(LEN(TRIM('Augsti riski-kopsavilkums'!B45)) &gt; 0, 'Augsti riski-kopsavilkums'!B45, 'Ļoti augsti riski-kopsavilkums'!D45)</f>
      </c>
      <c r="D45" s="137">
        <f>IF(ISERROR(VLOOKUP($A45,Full_list!$A:$O,5,FALSE)),"",VLOOKUP($A45,Full_list!$A:$O,5,FALSE))</f>
      </c>
      <c r="E45" s="134">
        <f>IF(ISERROR(VLOOKUP($A45,Full_list!$A:$O,6,FALSE)),"",VLOOKUP($A45,Full_list!$A:$O,6,FALSE))</f>
      </c>
      <c r="F45" s="134">
        <f>IF(ISERROR(VLOOKUP($A45,Full_list!$A:$O,7,FALSE)),"",VLOOKUP($A45,Full_list!$A:$O,7,FALSE))</f>
      </c>
      <c r="G45" s="134">
        <f>IF(ISERROR(VLOOKUP($A45,Full_list!$A:$O,8,FALSE)),"",VLOOKUP($A45,Full_list!$A:$O,8,FALSE))</f>
      </c>
      <c r="H45" s="134">
        <f>IF(ISERROR(VLOOKUP($A45,Full_list!$A:$O,11,FALSE)),"",VLOOKUP($A45,Full_list!$A:$O,11,FALSE))</f>
      </c>
    </row>
    <row r="46" spans="1:8" x14ac:dyDescent="0.25">
      <c r="A46" s="134" t="s">
        <v>264</v>
      </c>
      <c r="B46" s="134">
        <f>IF(ISERROR(VLOOKUP($A46,Full_list!$A:$O,4,FALSE)),"",VLOOKUP($A46,Full_list!$A:$O,4,FALSE))</f>
      </c>
      <c r="C46" s="134">
        <f>IF(LEN(TRIM('Augsti riski-kopsavilkums'!B46)) &gt; 0, 'Augsti riski-kopsavilkums'!B46, 'Ļoti augsti riski-kopsavilkums'!D46)</f>
      </c>
      <c r="D46" s="137">
        <f>IF(ISERROR(VLOOKUP($A46,Full_list!$A:$O,5,FALSE)),"",VLOOKUP($A46,Full_list!$A:$O,5,FALSE))</f>
      </c>
      <c r="E46" s="134">
        <f>IF(ISERROR(VLOOKUP($A46,Full_list!$A:$O,6,FALSE)),"",VLOOKUP($A46,Full_list!$A:$O,6,FALSE))</f>
      </c>
      <c r="F46" s="134">
        <f>IF(ISERROR(VLOOKUP($A46,Full_list!$A:$O,7,FALSE)),"",VLOOKUP($A46,Full_list!$A:$O,7,FALSE))</f>
      </c>
      <c r="G46" s="134">
        <f>IF(ISERROR(VLOOKUP($A46,Full_list!$A:$O,8,FALSE)),"",VLOOKUP($A46,Full_list!$A:$O,8,FALSE))</f>
      </c>
      <c r="H46" s="134">
        <f>IF(ISERROR(VLOOKUP($A46,Full_list!$A:$O,11,FALSE)),"",VLOOKUP($A46,Full_list!$A:$O,11,FALSE))</f>
      </c>
    </row>
    <row r="47" spans="1:8" x14ac:dyDescent="0.25">
      <c r="A47" s="134" t="s">
        <v>265</v>
      </c>
      <c r="B47" s="134">
        <f>IF(ISERROR(VLOOKUP($A47,Full_list!$A:$O,4,FALSE)),"",VLOOKUP($A47,Full_list!$A:$O,4,FALSE))</f>
      </c>
      <c r="C47" s="134">
        <f>IF(LEN(TRIM('Augsti riski-kopsavilkums'!B47)) &gt; 0, 'Augsti riski-kopsavilkums'!B47, 'Ļoti augsti riski-kopsavilkums'!D47)</f>
      </c>
      <c r="D47" s="137">
        <f>IF(ISERROR(VLOOKUP($A47,Full_list!$A:$O,5,FALSE)),"",VLOOKUP($A47,Full_list!$A:$O,5,FALSE))</f>
      </c>
      <c r="E47" s="134">
        <f>IF(ISERROR(VLOOKUP($A47,Full_list!$A:$O,6,FALSE)),"",VLOOKUP($A47,Full_list!$A:$O,6,FALSE))</f>
      </c>
      <c r="F47" s="134">
        <f>IF(ISERROR(VLOOKUP($A47,Full_list!$A:$O,7,FALSE)),"",VLOOKUP($A47,Full_list!$A:$O,7,FALSE))</f>
      </c>
      <c r="G47" s="134">
        <f>IF(ISERROR(VLOOKUP($A47,Full_list!$A:$O,8,FALSE)),"",VLOOKUP($A47,Full_list!$A:$O,8,FALSE))</f>
      </c>
      <c r="H47" s="134">
        <f>IF(ISERROR(VLOOKUP($A47,Full_list!$A:$O,11,FALSE)),"",VLOOKUP($A47,Full_list!$A:$O,11,FALSE))</f>
      </c>
    </row>
    <row r="48" spans="1:8" x14ac:dyDescent="0.25">
      <c r="A48" s="134" t="s">
        <v>266</v>
      </c>
      <c r="B48" s="134">
        <f>IF(ISERROR(VLOOKUP($A48,Full_list!$A:$O,4,FALSE)),"",VLOOKUP($A48,Full_list!$A:$O,4,FALSE))</f>
      </c>
      <c r="C48" s="134">
        <f>IF(LEN(TRIM('Augsti riski-kopsavilkums'!B48)) &gt; 0, 'Augsti riski-kopsavilkums'!B48, 'Ļoti augsti riski-kopsavilkums'!D48)</f>
      </c>
      <c r="D48" s="137">
        <f>IF(ISERROR(VLOOKUP($A48,Full_list!$A:$O,5,FALSE)),"",VLOOKUP($A48,Full_list!$A:$O,5,FALSE))</f>
      </c>
      <c r="E48" s="134">
        <f>IF(ISERROR(VLOOKUP($A48,Full_list!$A:$O,6,FALSE)),"",VLOOKUP($A48,Full_list!$A:$O,6,FALSE))</f>
      </c>
      <c r="F48" s="134">
        <f>IF(ISERROR(VLOOKUP($A48,Full_list!$A:$O,7,FALSE)),"",VLOOKUP($A48,Full_list!$A:$O,7,FALSE))</f>
      </c>
      <c r="G48" s="134">
        <f>IF(ISERROR(VLOOKUP($A48,Full_list!$A:$O,8,FALSE)),"",VLOOKUP($A48,Full_list!$A:$O,8,FALSE))</f>
      </c>
      <c r="H48" s="134">
        <f>IF(ISERROR(VLOOKUP($A48,Full_list!$A:$O,11,FALSE)),"",VLOOKUP($A48,Full_list!$A:$O,11,FALSE))</f>
      </c>
    </row>
    <row r="49" spans="1:8" x14ac:dyDescent="0.25">
      <c r="A49" s="134" t="s">
        <v>267</v>
      </c>
      <c r="B49" s="134">
        <f>IF(ISERROR(VLOOKUP($A49,Full_list!$A:$O,4,FALSE)),"",VLOOKUP($A49,Full_list!$A:$O,4,FALSE))</f>
      </c>
      <c r="C49" s="134">
        <f>IF(LEN(TRIM('Augsti riski-kopsavilkums'!B49)) &gt; 0, 'Augsti riski-kopsavilkums'!B49, 'Ļoti augsti riski-kopsavilkums'!D49)</f>
      </c>
      <c r="D49" s="137">
        <f>IF(ISERROR(VLOOKUP($A49,Full_list!$A:$O,5,FALSE)),"",VLOOKUP($A49,Full_list!$A:$O,5,FALSE))</f>
      </c>
      <c r="E49" s="134">
        <f>IF(ISERROR(VLOOKUP($A49,Full_list!$A:$O,6,FALSE)),"",VLOOKUP($A49,Full_list!$A:$O,6,FALSE))</f>
      </c>
      <c r="F49" s="134">
        <f>IF(ISERROR(VLOOKUP($A49,Full_list!$A:$O,7,FALSE)),"",VLOOKUP($A49,Full_list!$A:$O,7,FALSE))</f>
      </c>
      <c r="G49" s="134">
        <f>IF(ISERROR(VLOOKUP($A49,Full_list!$A:$O,8,FALSE)),"",VLOOKUP($A49,Full_list!$A:$O,8,FALSE))</f>
      </c>
      <c r="H49" s="134">
        <f>IF(ISERROR(VLOOKUP($A49,Full_list!$A:$O,11,FALSE)),"",VLOOKUP($A49,Full_list!$A:$O,11,FALSE))</f>
      </c>
    </row>
    <row r="50" spans="1:8" x14ac:dyDescent="0.25">
      <c r="A50" s="134" t="s">
        <v>268</v>
      </c>
      <c r="B50" s="134">
        <f>IF(ISERROR(VLOOKUP($A50,Full_list!$A:$O,4,FALSE)),"",VLOOKUP($A50,Full_list!$A:$O,4,FALSE))</f>
      </c>
      <c r="C50" s="134">
        <f>IF(LEN(TRIM('Augsti riski-kopsavilkums'!B50)) &gt; 0, 'Augsti riski-kopsavilkums'!B50, 'Ļoti augsti riski-kopsavilkums'!D50)</f>
      </c>
      <c r="D50" s="137">
        <f>IF(ISERROR(VLOOKUP($A50,Full_list!$A:$O,5,FALSE)),"",VLOOKUP($A50,Full_list!$A:$O,5,FALSE))</f>
      </c>
      <c r="E50" s="134">
        <f>IF(ISERROR(VLOOKUP($A50,Full_list!$A:$O,6,FALSE)),"",VLOOKUP($A50,Full_list!$A:$O,6,FALSE))</f>
      </c>
      <c r="F50" s="134">
        <f>IF(ISERROR(VLOOKUP($A50,Full_list!$A:$O,7,FALSE)),"",VLOOKUP($A50,Full_list!$A:$O,7,FALSE))</f>
      </c>
      <c r="G50" s="134">
        <f>IF(ISERROR(VLOOKUP($A50,Full_list!$A:$O,8,FALSE)),"",VLOOKUP($A50,Full_list!$A:$O,8,FALSE))</f>
      </c>
      <c r="H50" s="134">
        <f>IF(ISERROR(VLOOKUP($A50,Full_list!$A:$O,11,FALSE)),"",VLOOKUP($A50,Full_list!$A:$O,11,FALSE))</f>
      </c>
    </row>
    <row r="51" spans="1:8" x14ac:dyDescent="0.25">
      <c r="A51" s="134" t="s">
        <v>269</v>
      </c>
      <c r="B51" s="134">
        <f>IF(ISERROR(VLOOKUP($A51,Full_list!$A:$O,4,FALSE)),"",VLOOKUP($A51,Full_list!$A:$O,4,FALSE))</f>
      </c>
      <c r="C51" s="134">
        <f>IF(LEN(TRIM('Augsti riski-kopsavilkums'!B51)) &gt; 0, 'Augsti riski-kopsavilkums'!B51, 'Ļoti augsti riski-kopsavilkums'!D51)</f>
      </c>
      <c r="D51" s="137">
        <f>IF(ISERROR(VLOOKUP($A51,Full_list!$A:$O,5,FALSE)),"",VLOOKUP($A51,Full_list!$A:$O,5,FALSE))</f>
      </c>
      <c r="E51" s="134">
        <f>IF(ISERROR(VLOOKUP($A51,Full_list!$A:$O,6,FALSE)),"",VLOOKUP($A51,Full_list!$A:$O,6,FALSE))</f>
      </c>
      <c r="F51" s="134">
        <f>IF(ISERROR(VLOOKUP($A51,Full_list!$A:$O,7,FALSE)),"",VLOOKUP($A51,Full_list!$A:$O,7,FALSE))</f>
      </c>
      <c r="G51" s="134">
        <f>IF(ISERROR(VLOOKUP($A51,Full_list!$A:$O,8,FALSE)),"",VLOOKUP($A51,Full_list!$A:$O,8,FALSE))</f>
      </c>
      <c r="H51" s="134">
        <f>IF(ISERROR(VLOOKUP($A51,Full_list!$A:$O,11,FALSE)),"",VLOOKUP($A51,Full_list!$A:$O,11,FALSE))</f>
      </c>
    </row>
    <row r="52" spans="1:8" x14ac:dyDescent="0.25">
      <c r="A52" s="134" t="s">
        <v>270</v>
      </c>
      <c r="B52" s="134">
        <f>IF(ISERROR(VLOOKUP($A52,Full_list!$A:$O,4,FALSE)),"",VLOOKUP($A52,Full_list!$A:$O,4,FALSE))</f>
      </c>
      <c r="C52" s="134">
        <f>IF(LEN(TRIM('Augsti riski-kopsavilkums'!B52)) &gt; 0, 'Augsti riski-kopsavilkums'!B52, 'Ļoti augsti riski-kopsavilkums'!D52)</f>
      </c>
      <c r="D52" s="137">
        <f>IF(ISERROR(VLOOKUP($A52,Full_list!$A:$O,5,FALSE)),"",VLOOKUP($A52,Full_list!$A:$O,5,FALSE))</f>
      </c>
      <c r="E52" s="134">
        <f>IF(ISERROR(VLOOKUP($A52,Full_list!$A:$O,6,FALSE)),"",VLOOKUP($A52,Full_list!$A:$O,6,FALSE))</f>
      </c>
      <c r="F52" s="134">
        <f>IF(ISERROR(VLOOKUP($A52,Full_list!$A:$O,7,FALSE)),"",VLOOKUP($A52,Full_list!$A:$O,7,FALSE))</f>
      </c>
      <c r="G52" s="134">
        <f>IF(ISERROR(VLOOKUP($A52,Full_list!$A:$O,8,FALSE)),"",VLOOKUP($A52,Full_list!$A:$O,8,FALSE))</f>
      </c>
      <c r="H52" s="134">
        <f>IF(ISERROR(VLOOKUP($A52,Full_list!$A:$O,11,FALSE)),"",VLOOKUP($A52,Full_list!$A:$O,11,FALSE))</f>
      </c>
    </row>
    <row r="53" spans="1:8" x14ac:dyDescent="0.25">
      <c r="A53" s="134" t="s">
        <v>271</v>
      </c>
      <c r="B53" s="134">
        <f>IF(ISERROR(VLOOKUP($A53,Full_list!$A:$O,4,FALSE)),"",VLOOKUP($A53,Full_list!$A:$O,4,FALSE))</f>
      </c>
      <c r="C53" s="134">
        <f>IF(LEN(TRIM('Augsti riski-kopsavilkums'!B53)) &gt; 0, 'Augsti riski-kopsavilkums'!B53, 'Ļoti augsti riski-kopsavilkums'!D53)</f>
      </c>
      <c r="D53" s="137">
        <f>IF(ISERROR(VLOOKUP($A53,Full_list!$A:$O,5,FALSE)),"",VLOOKUP($A53,Full_list!$A:$O,5,FALSE))</f>
      </c>
      <c r="E53" s="134">
        <f>IF(ISERROR(VLOOKUP($A53,Full_list!$A:$O,6,FALSE)),"",VLOOKUP($A53,Full_list!$A:$O,6,FALSE))</f>
      </c>
      <c r="F53" s="134">
        <f>IF(ISERROR(VLOOKUP($A53,Full_list!$A:$O,7,FALSE)),"",VLOOKUP($A53,Full_list!$A:$O,7,FALSE))</f>
      </c>
      <c r="G53" s="134">
        <f>IF(ISERROR(VLOOKUP($A53,Full_list!$A:$O,8,FALSE)),"",VLOOKUP($A53,Full_list!$A:$O,8,FALSE))</f>
      </c>
      <c r="H53" s="134">
        <f>IF(ISERROR(VLOOKUP($A53,Full_list!$A:$O,11,FALSE)),"",VLOOKUP($A53,Full_list!$A:$O,11,FALSE))</f>
      </c>
    </row>
    <row r="54" spans="1:8" x14ac:dyDescent="0.25">
      <c r="A54" s="134" t="s">
        <v>272</v>
      </c>
      <c r="B54" s="134">
        <f>IF(ISERROR(VLOOKUP($A54,Full_list!$A:$O,4,FALSE)),"",VLOOKUP($A54,Full_list!$A:$O,4,FALSE))</f>
      </c>
      <c r="C54" s="134">
        <f>IF(LEN(TRIM('Augsti riski-kopsavilkums'!B54)) &gt; 0, 'Augsti riski-kopsavilkums'!B54, 'Ļoti augsti riski-kopsavilkums'!D54)</f>
      </c>
      <c r="D54" s="137">
        <f>IF(ISERROR(VLOOKUP($A54,Full_list!$A:$O,5,FALSE)),"",VLOOKUP($A54,Full_list!$A:$O,5,FALSE))</f>
      </c>
      <c r="E54" s="134">
        <f>IF(ISERROR(VLOOKUP($A54,Full_list!$A:$O,6,FALSE)),"",VLOOKUP($A54,Full_list!$A:$O,6,FALSE))</f>
      </c>
      <c r="F54" s="134">
        <f>IF(ISERROR(VLOOKUP($A54,Full_list!$A:$O,7,FALSE)),"",VLOOKUP($A54,Full_list!$A:$O,7,FALSE))</f>
      </c>
      <c r="G54" s="134">
        <f>IF(ISERROR(VLOOKUP($A54,Full_list!$A:$O,8,FALSE)),"",VLOOKUP($A54,Full_list!$A:$O,8,FALSE))</f>
      </c>
      <c r="H54" s="134">
        <f>IF(ISERROR(VLOOKUP($A54,Full_list!$A:$O,11,FALSE)),"",VLOOKUP($A54,Full_list!$A:$O,11,FALSE))</f>
      </c>
    </row>
    <row r="55" spans="1:8" x14ac:dyDescent="0.25">
      <c r="A55" s="134" t="s">
        <v>273</v>
      </c>
      <c r="B55" s="134">
        <f>IF(ISERROR(VLOOKUP($A55,Full_list!$A:$O,4,FALSE)),"",VLOOKUP($A55,Full_list!$A:$O,4,FALSE))</f>
      </c>
      <c r="C55" s="134">
        <f>IF(LEN(TRIM('Augsti riski-kopsavilkums'!B55)) &gt; 0, 'Augsti riski-kopsavilkums'!B55, 'Ļoti augsti riski-kopsavilkums'!D55)</f>
      </c>
      <c r="D55" s="137">
        <f>IF(ISERROR(VLOOKUP($A55,Full_list!$A:$O,5,FALSE)),"",VLOOKUP($A55,Full_list!$A:$O,5,FALSE))</f>
      </c>
      <c r="E55" s="134">
        <f>IF(ISERROR(VLOOKUP($A55,Full_list!$A:$O,6,FALSE)),"",VLOOKUP($A55,Full_list!$A:$O,6,FALSE))</f>
      </c>
      <c r="F55" s="134">
        <f>IF(ISERROR(VLOOKUP($A55,Full_list!$A:$O,7,FALSE)),"",VLOOKUP($A55,Full_list!$A:$O,7,FALSE))</f>
      </c>
      <c r="G55" s="134">
        <f>IF(ISERROR(VLOOKUP($A55,Full_list!$A:$O,8,FALSE)),"",VLOOKUP($A55,Full_list!$A:$O,8,FALSE))</f>
      </c>
      <c r="H55" s="134">
        <f>IF(ISERROR(VLOOKUP($A55,Full_list!$A:$O,11,FALSE)),"",VLOOKUP($A55,Full_list!$A:$O,11,FALSE))</f>
      </c>
    </row>
    <row r="56" spans="1:8" x14ac:dyDescent="0.25">
      <c r="A56" s="134" t="s">
        <v>274</v>
      </c>
      <c r="B56" s="134">
        <f>IF(ISERROR(VLOOKUP($A56,Full_list!$A:$O,4,FALSE)),"",VLOOKUP($A56,Full_list!$A:$O,4,FALSE))</f>
      </c>
      <c r="C56" s="134">
        <f>IF(LEN(TRIM('Augsti riski-kopsavilkums'!B56)) &gt; 0, 'Augsti riski-kopsavilkums'!B56, 'Ļoti augsti riski-kopsavilkums'!D56)</f>
      </c>
      <c r="D56" s="137">
        <f>IF(ISERROR(VLOOKUP($A56,Full_list!$A:$O,5,FALSE)),"",VLOOKUP($A56,Full_list!$A:$O,5,FALSE))</f>
      </c>
      <c r="E56" s="134">
        <f>IF(ISERROR(VLOOKUP($A56,Full_list!$A:$O,6,FALSE)),"",VLOOKUP($A56,Full_list!$A:$O,6,FALSE))</f>
      </c>
      <c r="F56" s="134">
        <f>IF(ISERROR(VLOOKUP($A56,Full_list!$A:$O,7,FALSE)),"",VLOOKUP($A56,Full_list!$A:$O,7,FALSE))</f>
      </c>
      <c r="G56" s="134">
        <f>IF(ISERROR(VLOOKUP($A56,Full_list!$A:$O,8,FALSE)),"",VLOOKUP($A56,Full_list!$A:$O,8,FALSE))</f>
      </c>
      <c r="H56" s="134">
        <f>IF(ISERROR(VLOOKUP($A56,Full_list!$A:$O,11,FALSE)),"",VLOOKUP($A56,Full_list!$A:$O,11,FALSE))</f>
      </c>
    </row>
    <row r="57" spans="1:8" x14ac:dyDescent="0.25">
      <c r="A57" s="134" t="s">
        <v>275</v>
      </c>
      <c r="B57" s="134">
        <f>IF(ISERROR(VLOOKUP($A57,Full_list!$A:$O,4,FALSE)),"",VLOOKUP($A57,Full_list!$A:$O,4,FALSE))</f>
      </c>
      <c r="C57" s="134">
        <f>IF(LEN(TRIM('Augsti riski-kopsavilkums'!B57)) &gt; 0, 'Augsti riski-kopsavilkums'!B57, 'Ļoti augsti riski-kopsavilkums'!D57)</f>
      </c>
      <c r="D57" s="137">
        <f>IF(ISERROR(VLOOKUP($A57,Full_list!$A:$O,5,FALSE)),"",VLOOKUP($A57,Full_list!$A:$O,5,FALSE))</f>
      </c>
      <c r="E57" s="134">
        <f>IF(ISERROR(VLOOKUP($A57,Full_list!$A:$O,6,FALSE)),"",VLOOKUP($A57,Full_list!$A:$O,6,FALSE))</f>
      </c>
      <c r="F57" s="134">
        <f>IF(ISERROR(VLOOKUP($A57,Full_list!$A:$O,7,FALSE)),"",VLOOKUP($A57,Full_list!$A:$O,7,FALSE))</f>
      </c>
      <c r="G57" s="134">
        <f>IF(ISERROR(VLOOKUP($A57,Full_list!$A:$O,8,FALSE)),"",VLOOKUP($A57,Full_list!$A:$O,8,FALSE))</f>
      </c>
      <c r="H57" s="134">
        <f>IF(ISERROR(VLOOKUP($A57,Full_list!$A:$O,11,FALSE)),"",VLOOKUP($A57,Full_list!$A:$O,11,FALSE))</f>
      </c>
    </row>
    <row r="58" spans="1:8" x14ac:dyDescent="0.25">
      <c r="A58" s="134" t="s">
        <v>276</v>
      </c>
      <c r="B58" s="134">
        <f>IF(ISERROR(VLOOKUP($A58,Full_list!$A:$O,4,FALSE)),"",VLOOKUP($A58,Full_list!$A:$O,4,FALSE))</f>
      </c>
      <c r="C58" s="134">
        <f>IF(LEN(TRIM('Augsti riski-kopsavilkums'!B58)) &gt; 0, 'Augsti riski-kopsavilkums'!B58, 'Ļoti augsti riski-kopsavilkums'!D58)</f>
      </c>
      <c r="D58" s="137">
        <f>IF(ISERROR(VLOOKUP($A58,Full_list!$A:$O,5,FALSE)),"",VLOOKUP($A58,Full_list!$A:$O,5,FALSE))</f>
      </c>
      <c r="E58" s="134">
        <f>IF(ISERROR(VLOOKUP($A58,Full_list!$A:$O,6,FALSE)),"",VLOOKUP($A58,Full_list!$A:$O,6,FALSE))</f>
      </c>
      <c r="F58" s="134">
        <f>IF(ISERROR(VLOOKUP($A58,Full_list!$A:$O,7,FALSE)),"",VLOOKUP($A58,Full_list!$A:$O,7,FALSE))</f>
      </c>
      <c r="G58" s="134">
        <f>IF(ISERROR(VLOOKUP($A58,Full_list!$A:$O,8,FALSE)),"",VLOOKUP($A58,Full_list!$A:$O,8,FALSE))</f>
      </c>
      <c r="H58" s="134">
        <f>IF(ISERROR(VLOOKUP($A58,Full_list!$A:$O,11,FALSE)),"",VLOOKUP($A58,Full_list!$A:$O,11,FALSE))</f>
      </c>
    </row>
    <row r="59" spans="1:8" x14ac:dyDescent="0.25">
      <c r="A59" s="134" t="s">
        <v>277</v>
      </c>
      <c r="B59" s="134">
        <f>IF(ISERROR(VLOOKUP($A59,Full_list!$A:$O,4,FALSE)),"",VLOOKUP($A59,Full_list!$A:$O,4,FALSE))</f>
      </c>
      <c r="C59" s="134">
        <f>IF(LEN(TRIM('Augsti riski-kopsavilkums'!B59)) &gt; 0, 'Augsti riski-kopsavilkums'!B59, 'Ļoti augsti riski-kopsavilkums'!D59)</f>
      </c>
      <c r="D59" s="137">
        <f>IF(ISERROR(VLOOKUP($A59,Full_list!$A:$O,5,FALSE)),"",VLOOKUP($A59,Full_list!$A:$O,5,FALSE))</f>
      </c>
      <c r="E59" s="134">
        <f>IF(ISERROR(VLOOKUP($A59,Full_list!$A:$O,6,FALSE)),"",VLOOKUP($A59,Full_list!$A:$O,6,FALSE))</f>
      </c>
      <c r="F59" s="134">
        <f>IF(ISERROR(VLOOKUP($A59,Full_list!$A:$O,7,FALSE)),"",VLOOKUP($A59,Full_list!$A:$O,7,FALSE))</f>
      </c>
      <c r="G59" s="134">
        <f>IF(ISERROR(VLOOKUP($A59,Full_list!$A:$O,8,FALSE)),"",VLOOKUP($A59,Full_list!$A:$O,8,FALSE))</f>
      </c>
      <c r="H59" s="134">
        <f>IF(ISERROR(VLOOKUP($A59,Full_list!$A:$O,11,FALSE)),"",VLOOKUP($A59,Full_list!$A:$O,11,FALSE))</f>
      </c>
    </row>
    <row r="60" spans="1:8" x14ac:dyDescent="0.25">
      <c r="A60" s="134" t="s">
        <v>278</v>
      </c>
      <c r="B60" s="134">
        <f>IF(ISERROR(VLOOKUP($A60,Full_list!$A:$O,4,FALSE)),"",VLOOKUP($A60,Full_list!$A:$O,4,FALSE))</f>
      </c>
      <c r="C60" s="134">
        <f>IF(LEN(TRIM('Augsti riski-kopsavilkums'!B60)) &gt; 0, 'Augsti riski-kopsavilkums'!B60, 'Ļoti augsti riski-kopsavilkums'!D60)</f>
      </c>
      <c r="D60" s="137">
        <f>IF(ISERROR(VLOOKUP($A60,Full_list!$A:$O,5,FALSE)),"",VLOOKUP($A60,Full_list!$A:$O,5,FALSE))</f>
      </c>
      <c r="E60" s="134">
        <f>IF(ISERROR(VLOOKUP($A60,Full_list!$A:$O,6,FALSE)),"",VLOOKUP($A60,Full_list!$A:$O,6,FALSE))</f>
      </c>
      <c r="F60" s="134">
        <f>IF(ISERROR(VLOOKUP($A60,Full_list!$A:$O,7,FALSE)),"",VLOOKUP($A60,Full_list!$A:$O,7,FALSE))</f>
      </c>
      <c r="G60" s="134">
        <f>IF(ISERROR(VLOOKUP($A60,Full_list!$A:$O,8,FALSE)),"",VLOOKUP($A60,Full_list!$A:$O,8,FALSE))</f>
      </c>
      <c r="H60" s="134">
        <f>IF(ISERROR(VLOOKUP($A60,Full_list!$A:$O,11,FALSE)),"",VLOOKUP($A60,Full_list!$A:$O,11,FALSE))</f>
      </c>
    </row>
    <row r="61" spans="1:8" x14ac:dyDescent="0.25">
      <c r="A61" s="134" t="s">
        <v>279</v>
      </c>
      <c r="B61" s="134">
        <f>IF(ISERROR(VLOOKUP($A61,Full_list!$A:$O,4,FALSE)),"",VLOOKUP($A61,Full_list!$A:$O,4,FALSE))</f>
      </c>
      <c r="C61" s="134">
        <f>IF(LEN(TRIM('Augsti riski-kopsavilkums'!B61)) &gt; 0, 'Augsti riski-kopsavilkums'!B61, 'Ļoti augsti riski-kopsavilkums'!D61)</f>
      </c>
      <c r="D61" s="137">
        <f>IF(ISERROR(VLOOKUP($A61,Full_list!$A:$O,5,FALSE)),"",VLOOKUP($A61,Full_list!$A:$O,5,FALSE))</f>
      </c>
      <c r="E61" s="134">
        <f>IF(ISERROR(VLOOKUP($A61,Full_list!$A:$O,6,FALSE)),"",VLOOKUP($A61,Full_list!$A:$O,6,FALSE))</f>
      </c>
      <c r="F61" s="134">
        <f>IF(ISERROR(VLOOKUP($A61,Full_list!$A:$O,7,FALSE)),"",VLOOKUP($A61,Full_list!$A:$O,7,FALSE))</f>
      </c>
      <c r="G61" s="134">
        <f>IF(ISERROR(VLOOKUP($A61,Full_list!$A:$O,8,FALSE)),"",VLOOKUP($A61,Full_list!$A:$O,8,FALSE))</f>
      </c>
      <c r="H61" s="134">
        <f>IF(ISERROR(VLOOKUP($A61,Full_list!$A:$O,11,FALSE)),"",VLOOKUP($A61,Full_list!$A:$O,11,FALSE))</f>
      </c>
    </row>
    <row r="62" spans="1:8" x14ac:dyDescent="0.25">
      <c r="A62" s="134" t="s">
        <v>280</v>
      </c>
      <c r="B62" s="134">
        <f>IF(ISERROR(VLOOKUP($A62,Full_list!$A:$O,4,FALSE)),"",VLOOKUP($A62,Full_list!$A:$O,4,FALSE))</f>
      </c>
      <c r="C62" s="134">
        <f>IF(LEN(TRIM('Augsti riski-kopsavilkums'!B62)) &gt; 0, 'Augsti riski-kopsavilkums'!B62, 'Ļoti augsti riski-kopsavilkums'!D62)</f>
      </c>
      <c r="D62" s="137">
        <f>IF(ISERROR(VLOOKUP($A62,Full_list!$A:$O,5,FALSE)),"",VLOOKUP($A62,Full_list!$A:$O,5,FALSE))</f>
      </c>
      <c r="E62" s="134">
        <f>IF(ISERROR(VLOOKUP($A62,Full_list!$A:$O,6,FALSE)),"",VLOOKUP($A62,Full_list!$A:$O,6,FALSE))</f>
      </c>
      <c r="F62" s="134">
        <f>IF(ISERROR(VLOOKUP($A62,Full_list!$A:$O,7,FALSE)),"",VLOOKUP($A62,Full_list!$A:$O,7,FALSE))</f>
      </c>
      <c r="G62" s="134">
        <f>IF(ISERROR(VLOOKUP($A62,Full_list!$A:$O,8,FALSE)),"",VLOOKUP($A62,Full_list!$A:$O,8,FALSE))</f>
      </c>
      <c r="H62" s="134">
        <f>IF(ISERROR(VLOOKUP($A62,Full_list!$A:$O,11,FALSE)),"",VLOOKUP($A62,Full_list!$A:$O,11,FALSE))</f>
      </c>
    </row>
    <row r="63" spans="1:8" x14ac:dyDescent="0.25">
      <c r="A63" s="134" t="s">
        <v>281</v>
      </c>
      <c r="B63" s="134">
        <f>IF(ISERROR(VLOOKUP($A63,Full_list!$A:$O,4,FALSE)),"",VLOOKUP($A63,Full_list!$A:$O,4,FALSE))</f>
      </c>
      <c r="C63" s="134">
        <f>IF(LEN(TRIM('Augsti riski-kopsavilkums'!B63)) &gt; 0, 'Augsti riski-kopsavilkums'!B63, 'Ļoti augsti riski-kopsavilkums'!D63)</f>
      </c>
      <c r="D63" s="137">
        <f>IF(ISERROR(VLOOKUP($A63,Full_list!$A:$O,5,FALSE)),"",VLOOKUP($A63,Full_list!$A:$O,5,FALSE))</f>
      </c>
      <c r="E63" s="134">
        <f>IF(ISERROR(VLOOKUP($A63,Full_list!$A:$O,6,FALSE)),"",VLOOKUP($A63,Full_list!$A:$O,6,FALSE))</f>
      </c>
      <c r="F63" s="134">
        <f>IF(ISERROR(VLOOKUP($A63,Full_list!$A:$O,7,FALSE)),"",VLOOKUP($A63,Full_list!$A:$O,7,FALSE))</f>
      </c>
      <c r="G63" s="134">
        <f>IF(ISERROR(VLOOKUP($A63,Full_list!$A:$O,8,FALSE)),"",VLOOKUP($A63,Full_list!$A:$O,8,FALSE))</f>
      </c>
      <c r="H63" s="134">
        <f>IF(ISERROR(VLOOKUP($A63,Full_list!$A:$O,11,FALSE)),"",VLOOKUP($A63,Full_list!$A:$O,11,FALSE))</f>
      </c>
    </row>
    <row r="64" spans="1:8" x14ac:dyDescent="0.25">
      <c r="A64" s="134" t="s">
        <v>282</v>
      </c>
      <c r="B64" s="134">
        <f>IF(ISERROR(VLOOKUP($A64,Full_list!$A:$O,4,FALSE)),"",VLOOKUP($A64,Full_list!$A:$O,4,FALSE))</f>
      </c>
      <c r="C64" s="134">
        <f>IF(LEN(TRIM('Augsti riski-kopsavilkums'!B64)) &gt; 0, 'Augsti riski-kopsavilkums'!B64, 'Ļoti augsti riski-kopsavilkums'!D64)</f>
      </c>
      <c r="D64" s="137">
        <f>IF(ISERROR(VLOOKUP($A64,Full_list!$A:$O,5,FALSE)),"",VLOOKUP($A64,Full_list!$A:$O,5,FALSE))</f>
      </c>
      <c r="E64" s="134">
        <f>IF(ISERROR(VLOOKUP($A64,Full_list!$A:$O,6,FALSE)),"",VLOOKUP($A64,Full_list!$A:$O,6,FALSE))</f>
      </c>
      <c r="F64" s="134">
        <f>IF(ISERROR(VLOOKUP($A64,Full_list!$A:$O,7,FALSE)),"",VLOOKUP($A64,Full_list!$A:$O,7,FALSE))</f>
      </c>
      <c r="G64" s="134">
        <f>IF(ISERROR(VLOOKUP($A64,Full_list!$A:$O,8,FALSE)),"",VLOOKUP($A64,Full_list!$A:$O,8,FALSE))</f>
      </c>
      <c r="H64" s="134">
        <f>IF(ISERROR(VLOOKUP($A64,Full_list!$A:$O,11,FALSE)),"",VLOOKUP($A64,Full_list!$A:$O,11,FALSE))</f>
      </c>
    </row>
    <row r="65" spans="1:8" x14ac:dyDescent="0.25">
      <c r="A65" s="134" t="s">
        <v>283</v>
      </c>
      <c r="B65" s="134">
        <f>IF(ISERROR(VLOOKUP($A65,Full_list!$A:$O,4,FALSE)),"",VLOOKUP($A65,Full_list!$A:$O,4,FALSE))</f>
      </c>
      <c r="C65" s="134">
        <f>IF(LEN(TRIM('Augsti riski-kopsavilkums'!B65)) &gt; 0, 'Augsti riski-kopsavilkums'!B65, 'Ļoti augsti riski-kopsavilkums'!D65)</f>
      </c>
      <c r="D65" s="137">
        <f>IF(ISERROR(VLOOKUP($A65,Full_list!$A:$O,5,FALSE)),"",VLOOKUP($A65,Full_list!$A:$O,5,FALSE))</f>
      </c>
      <c r="E65" s="134">
        <f>IF(ISERROR(VLOOKUP($A65,Full_list!$A:$O,6,FALSE)),"",VLOOKUP($A65,Full_list!$A:$O,6,FALSE))</f>
      </c>
      <c r="F65" s="134">
        <f>IF(ISERROR(VLOOKUP($A65,Full_list!$A:$O,7,FALSE)),"",VLOOKUP($A65,Full_list!$A:$O,7,FALSE))</f>
      </c>
      <c r="G65" s="134">
        <f>IF(ISERROR(VLOOKUP($A65,Full_list!$A:$O,8,FALSE)),"",VLOOKUP($A65,Full_list!$A:$O,8,FALSE))</f>
      </c>
      <c r="H65" s="134">
        <f>IF(ISERROR(VLOOKUP($A65,Full_list!$A:$O,11,FALSE)),"",VLOOKUP($A65,Full_list!$A:$O,11,FALSE))</f>
      </c>
    </row>
    <row r="66" spans="1:8" x14ac:dyDescent="0.25">
      <c r="A66" s="134" t="s">
        <v>284</v>
      </c>
      <c r="B66" s="134">
        <f>IF(ISERROR(VLOOKUP($A66,Full_list!$A:$O,4,FALSE)),"",VLOOKUP($A66,Full_list!$A:$O,4,FALSE))</f>
      </c>
      <c r="C66" s="134">
        <f>IF(LEN(TRIM('Augsti riski-kopsavilkums'!B66)) &gt; 0, 'Augsti riski-kopsavilkums'!B66, 'Ļoti augsti riski-kopsavilkums'!D66)</f>
      </c>
      <c r="D66" s="137">
        <f>IF(ISERROR(VLOOKUP($A66,Full_list!$A:$O,5,FALSE)),"",VLOOKUP($A66,Full_list!$A:$O,5,FALSE))</f>
      </c>
      <c r="E66" s="134">
        <f>IF(ISERROR(VLOOKUP($A66,Full_list!$A:$O,6,FALSE)),"",VLOOKUP($A66,Full_list!$A:$O,6,FALSE))</f>
      </c>
      <c r="F66" s="134">
        <f>IF(ISERROR(VLOOKUP($A66,Full_list!$A:$O,7,FALSE)),"",VLOOKUP($A66,Full_list!$A:$O,7,FALSE))</f>
      </c>
      <c r="G66" s="134">
        <f>IF(ISERROR(VLOOKUP($A66,Full_list!$A:$O,8,FALSE)),"",VLOOKUP($A66,Full_list!$A:$O,8,FALSE))</f>
      </c>
      <c r="H66" s="134">
        <f>IF(ISERROR(VLOOKUP($A66,Full_list!$A:$O,11,FALSE)),"",VLOOKUP($A66,Full_list!$A:$O,11,FALSE))</f>
      </c>
    </row>
    <row r="67" spans="1:8" x14ac:dyDescent="0.25">
      <c r="A67" s="134" t="s">
        <v>285</v>
      </c>
      <c r="B67" s="134">
        <f>IF(ISERROR(VLOOKUP($A67,Full_list!$A:$O,4,FALSE)),"",VLOOKUP($A67,Full_list!$A:$O,4,FALSE))</f>
      </c>
      <c r="C67" s="134">
        <f>IF(LEN(TRIM('Augsti riski-kopsavilkums'!B67)) &gt; 0, 'Augsti riski-kopsavilkums'!B67, 'Ļoti augsti riski-kopsavilkums'!D67)</f>
      </c>
      <c r="D67" s="137">
        <f>IF(ISERROR(VLOOKUP($A67,Full_list!$A:$O,5,FALSE)),"",VLOOKUP($A67,Full_list!$A:$O,5,FALSE))</f>
      </c>
      <c r="E67" s="134">
        <f>IF(ISERROR(VLOOKUP($A67,Full_list!$A:$O,6,FALSE)),"",VLOOKUP($A67,Full_list!$A:$O,6,FALSE))</f>
      </c>
      <c r="F67" s="134">
        <f>IF(ISERROR(VLOOKUP($A67,Full_list!$A:$O,7,FALSE)),"",VLOOKUP($A67,Full_list!$A:$O,7,FALSE))</f>
      </c>
      <c r="G67" s="134">
        <f>IF(ISERROR(VLOOKUP($A67,Full_list!$A:$O,8,FALSE)),"",VLOOKUP($A67,Full_list!$A:$O,8,FALSE))</f>
      </c>
      <c r="H67" s="134">
        <f>IF(ISERROR(VLOOKUP($A67,Full_list!$A:$O,11,FALSE)),"",VLOOKUP($A67,Full_list!$A:$O,11,FALSE))</f>
      </c>
    </row>
    <row r="68" spans="1:8" x14ac:dyDescent="0.25">
      <c r="A68" s="134" t="s">
        <v>286</v>
      </c>
      <c r="B68" s="134">
        <f>IF(ISERROR(VLOOKUP($A68,Full_list!$A:$O,4,FALSE)),"",VLOOKUP($A68,Full_list!$A:$O,4,FALSE))</f>
      </c>
      <c r="C68" s="134">
        <f>IF(LEN(TRIM('Augsti riski-kopsavilkums'!B68)) &gt; 0, 'Augsti riski-kopsavilkums'!B68, 'Ļoti augsti riski-kopsavilkums'!D68)</f>
      </c>
      <c r="D68" s="137">
        <f>IF(ISERROR(VLOOKUP($A68,Full_list!$A:$O,5,FALSE)),"",VLOOKUP($A68,Full_list!$A:$O,5,FALSE))</f>
      </c>
      <c r="E68" s="134">
        <f>IF(ISERROR(VLOOKUP($A68,Full_list!$A:$O,6,FALSE)),"",VLOOKUP($A68,Full_list!$A:$O,6,FALSE))</f>
      </c>
      <c r="F68" s="134">
        <f>IF(ISERROR(VLOOKUP($A68,Full_list!$A:$O,7,FALSE)),"",VLOOKUP($A68,Full_list!$A:$O,7,FALSE))</f>
      </c>
      <c r="G68" s="134">
        <f>IF(ISERROR(VLOOKUP($A68,Full_list!$A:$O,8,FALSE)),"",VLOOKUP($A68,Full_list!$A:$O,8,FALSE))</f>
      </c>
      <c r="H68" s="134">
        <f>IF(ISERROR(VLOOKUP($A68,Full_list!$A:$O,11,FALSE)),"",VLOOKUP($A68,Full_list!$A:$O,11,FALSE))</f>
      </c>
    </row>
    <row r="69" spans="1:8" x14ac:dyDescent="0.25">
      <c r="A69" s="134" t="s">
        <v>287</v>
      </c>
      <c r="B69" s="134">
        <f>IF(ISERROR(VLOOKUP($A69,Full_list!$A:$O,4,FALSE)),"",VLOOKUP($A69,Full_list!$A:$O,4,FALSE))</f>
      </c>
      <c r="C69" s="134">
        <f>IF(LEN(TRIM('Augsti riski-kopsavilkums'!B69)) &gt; 0, 'Augsti riski-kopsavilkums'!B69, 'Ļoti augsti riski-kopsavilkums'!D69)</f>
      </c>
      <c r="D69" s="137">
        <f>IF(ISERROR(VLOOKUP($A69,Full_list!$A:$O,5,FALSE)),"",VLOOKUP($A69,Full_list!$A:$O,5,FALSE))</f>
      </c>
      <c r="E69" s="134">
        <f>IF(ISERROR(VLOOKUP($A69,Full_list!$A:$O,6,FALSE)),"",VLOOKUP($A69,Full_list!$A:$O,6,FALSE))</f>
      </c>
      <c r="F69" s="134">
        <f>IF(ISERROR(VLOOKUP($A69,Full_list!$A:$O,7,FALSE)),"",VLOOKUP($A69,Full_list!$A:$O,7,FALSE))</f>
      </c>
      <c r="G69" s="134">
        <f>IF(ISERROR(VLOOKUP($A69,Full_list!$A:$O,8,FALSE)),"",VLOOKUP($A69,Full_list!$A:$O,8,FALSE))</f>
      </c>
      <c r="H69" s="134">
        <f>IF(ISERROR(VLOOKUP($A69,Full_list!$A:$O,11,FALSE)),"",VLOOKUP($A69,Full_list!$A:$O,11,FALSE))</f>
      </c>
    </row>
    <row r="70" spans="1:8" x14ac:dyDescent="0.25">
      <c r="A70" s="134" t="s">
        <v>288</v>
      </c>
      <c r="B70" s="134">
        <f>IF(ISERROR(VLOOKUP($A70,Full_list!$A:$O,4,FALSE)),"",VLOOKUP($A70,Full_list!$A:$O,4,FALSE))</f>
      </c>
      <c r="C70" s="134">
        <f>IF(LEN(TRIM('Augsti riski-kopsavilkums'!B70)) &gt; 0, 'Augsti riski-kopsavilkums'!B70, 'Ļoti augsti riski-kopsavilkums'!D70)</f>
      </c>
      <c r="D70" s="137">
        <f>IF(ISERROR(VLOOKUP($A70,Full_list!$A:$O,5,FALSE)),"",VLOOKUP($A70,Full_list!$A:$O,5,FALSE))</f>
      </c>
      <c r="E70" s="134">
        <f>IF(ISERROR(VLOOKUP($A70,Full_list!$A:$O,6,FALSE)),"",VLOOKUP($A70,Full_list!$A:$O,6,FALSE))</f>
      </c>
      <c r="F70" s="134">
        <f>IF(ISERROR(VLOOKUP($A70,Full_list!$A:$O,7,FALSE)),"",VLOOKUP($A70,Full_list!$A:$O,7,FALSE))</f>
      </c>
      <c r="G70" s="134">
        <f>IF(ISERROR(VLOOKUP($A70,Full_list!$A:$O,8,FALSE)),"",VLOOKUP($A70,Full_list!$A:$O,8,FALSE))</f>
      </c>
      <c r="H70" s="134">
        <f>IF(ISERROR(VLOOKUP($A70,Full_list!$A:$O,11,FALSE)),"",VLOOKUP($A70,Full_list!$A:$O,11,FALSE))</f>
      </c>
    </row>
    <row r="71" spans="1:8" x14ac:dyDescent="0.25">
      <c r="A71" s="134" t="s">
        <v>289</v>
      </c>
      <c r="B71" s="134">
        <f>IF(ISERROR(VLOOKUP($A71,Full_list!$A:$O,4,FALSE)),"",VLOOKUP($A71,Full_list!$A:$O,4,FALSE))</f>
      </c>
      <c r="C71" s="134">
        <f>IF(LEN(TRIM('Augsti riski-kopsavilkums'!B71)) &gt; 0, 'Augsti riski-kopsavilkums'!B71, 'Ļoti augsti riski-kopsavilkums'!D71)</f>
      </c>
      <c r="D71" s="137">
        <f>IF(ISERROR(VLOOKUP($A71,Full_list!$A:$O,5,FALSE)),"",VLOOKUP($A71,Full_list!$A:$O,5,FALSE))</f>
      </c>
      <c r="E71" s="134">
        <f>IF(ISERROR(VLOOKUP($A71,Full_list!$A:$O,6,FALSE)),"",VLOOKUP($A71,Full_list!$A:$O,6,FALSE))</f>
      </c>
      <c r="F71" s="134">
        <f>IF(ISERROR(VLOOKUP($A71,Full_list!$A:$O,7,FALSE)),"",VLOOKUP($A71,Full_list!$A:$O,7,FALSE))</f>
      </c>
      <c r="G71" s="134">
        <f>IF(ISERROR(VLOOKUP($A71,Full_list!$A:$O,8,FALSE)),"",VLOOKUP($A71,Full_list!$A:$O,8,FALSE))</f>
      </c>
      <c r="H71" s="134">
        <f>IF(ISERROR(VLOOKUP($A71,Full_list!$A:$O,11,FALSE)),"",VLOOKUP($A71,Full_list!$A:$O,11,FALSE))</f>
      </c>
    </row>
    <row r="72" spans="1:8" x14ac:dyDescent="0.25">
      <c r="A72" s="134" t="s">
        <v>290</v>
      </c>
      <c r="B72" s="134">
        <f>IF(ISERROR(VLOOKUP($A72,Full_list!$A:$O,4,FALSE)),"",VLOOKUP($A72,Full_list!$A:$O,4,FALSE))</f>
      </c>
      <c r="C72" s="134">
        <f>IF(LEN(TRIM('Augsti riski-kopsavilkums'!B72)) &gt; 0, 'Augsti riski-kopsavilkums'!B72, 'Ļoti augsti riski-kopsavilkums'!D72)</f>
      </c>
      <c r="D72" s="137">
        <f>IF(ISERROR(VLOOKUP($A72,Full_list!$A:$O,5,FALSE)),"",VLOOKUP($A72,Full_list!$A:$O,5,FALSE))</f>
      </c>
      <c r="E72" s="134">
        <f>IF(ISERROR(VLOOKUP($A72,Full_list!$A:$O,6,FALSE)),"",VLOOKUP($A72,Full_list!$A:$O,6,FALSE))</f>
      </c>
      <c r="F72" s="134">
        <f>IF(ISERROR(VLOOKUP($A72,Full_list!$A:$O,7,FALSE)),"",VLOOKUP($A72,Full_list!$A:$O,7,FALSE))</f>
      </c>
      <c r="G72" s="134">
        <f>IF(ISERROR(VLOOKUP($A72,Full_list!$A:$O,8,FALSE)),"",VLOOKUP($A72,Full_list!$A:$O,8,FALSE))</f>
      </c>
      <c r="H72" s="134">
        <f>IF(ISERROR(VLOOKUP($A72,Full_list!$A:$O,11,FALSE)),"",VLOOKUP($A72,Full_list!$A:$O,11,FALSE))</f>
      </c>
    </row>
    <row r="73" spans="1:8" x14ac:dyDescent="0.25">
      <c r="A73" s="134" t="s">
        <v>291</v>
      </c>
      <c r="B73" s="134">
        <f>IF(ISERROR(VLOOKUP($A73,Full_list!$A:$O,4,FALSE)),"",VLOOKUP($A73,Full_list!$A:$O,4,FALSE))</f>
      </c>
      <c r="C73" s="134">
        <f>IF(LEN(TRIM('Augsti riski-kopsavilkums'!B73)) &gt; 0, 'Augsti riski-kopsavilkums'!B73, 'Ļoti augsti riski-kopsavilkums'!D73)</f>
      </c>
      <c r="D73" s="137">
        <f>IF(ISERROR(VLOOKUP($A73,Full_list!$A:$O,5,FALSE)),"",VLOOKUP($A73,Full_list!$A:$O,5,FALSE))</f>
      </c>
      <c r="E73" s="134">
        <f>IF(ISERROR(VLOOKUP($A73,Full_list!$A:$O,6,FALSE)),"",VLOOKUP($A73,Full_list!$A:$O,6,FALSE))</f>
      </c>
      <c r="F73" s="134">
        <f>IF(ISERROR(VLOOKUP($A73,Full_list!$A:$O,7,FALSE)),"",VLOOKUP($A73,Full_list!$A:$O,7,FALSE))</f>
      </c>
      <c r="G73" s="134">
        <f>IF(ISERROR(VLOOKUP($A73,Full_list!$A:$O,8,FALSE)),"",VLOOKUP($A73,Full_list!$A:$O,8,FALSE))</f>
      </c>
      <c r="H73" s="134">
        <f>IF(ISERROR(VLOOKUP($A73,Full_list!$A:$O,11,FALSE)),"",VLOOKUP($A73,Full_list!$A:$O,11,FALSE))</f>
      </c>
    </row>
    <row r="74" spans="1:8" x14ac:dyDescent="0.25">
      <c r="A74" s="134" t="s">
        <v>292</v>
      </c>
      <c r="B74" s="134">
        <f>IF(ISERROR(VLOOKUP($A74,Full_list!$A:$O,4,FALSE)),"",VLOOKUP($A74,Full_list!$A:$O,4,FALSE))</f>
      </c>
      <c r="C74" s="134">
        <f>IF(LEN(TRIM('Augsti riski-kopsavilkums'!B74)) &gt; 0, 'Augsti riski-kopsavilkums'!B74, 'Ļoti augsti riski-kopsavilkums'!D74)</f>
      </c>
      <c r="D74" s="137">
        <f>IF(ISERROR(VLOOKUP($A74,Full_list!$A:$O,5,FALSE)),"",VLOOKUP($A74,Full_list!$A:$O,5,FALSE))</f>
      </c>
      <c r="E74" s="134">
        <f>IF(ISERROR(VLOOKUP($A74,Full_list!$A:$O,6,FALSE)),"",VLOOKUP($A74,Full_list!$A:$O,6,FALSE))</f>
      </c>
      <c r="F74" s="134">
        <f>IF(ISERROR(VLOOKUP($A74,Full_list!$A:$O,7,FALSE)),"",VLOOKUP($A74,Full_list!$A:$O,7,FALSE))</f>
      </c>
      <c r="G74" s="134">
        <f>IF(ISERROR(VLOOKUP($A74,Full_list!$A:$O,8,FALSE)),"",VLOOKUP($A74,Full_list!$A:$O,8,FALSE))</f>
      </c>
      <c r="H74" s="134">
        <f>IF(ISERROR(VLOOKUP($A74,Full_list!$A:$O,11,FALSE)),"",VLOOKUP($A74,Full_list!$A:$O,11,FALSE))</f>
      </c>
    </row>
    <row r="75" spans="1:8" x14ac:dyDescent="0.25">
      <c r="A75" s="134" t="s">
        <v>293</v>
      </c>
      <c r="B75" s="134">
        <f>IF(ISERROR(VLOOKUP($A75,Full_list!$A:$O,4,FALSE)),"",VLOOKUP($A75,Full_list!$A:$O,4,FALSE))</f>
      </c>
      <c r="C75" s="134">
        <f>IF(LEN(TRIM('Augsti riski-kopsavilkums'!B75)) &gt; 0, 'Augsti riski-kopsavilkums'!B75, 'Ļoti augsti riski-kopsavilkums'!D75)</f>
      </c>
      <c r="D75" s="137">
        <f>IF(ISERROR(VLOOKUP($A75,Full_list!$A:$O,5,FALSE)),"",VLOOKUP($A75,Full_list!$A:$O,5,FALSE))</f>
      </c>
      <c r="E75" s="134">
        <f>IF(ISERROR(VLOOKUP($A75,Full_list!$A:$O,6,FALSE)),"",VLOOKUP($A75,Full_list!$A:$O,6,FALSE))</f>
      </c>
      <c r="F75" s="134">
        <f>IF(ISERROR(VLOOKUP($A75,Full_list!$A:$O,7,FALSE)),"",VLOOKUP($A75,Full_list!$A:$O,7,FALSE))</f>
      </c>
      <c r="G75" s="134">
        <f>IF(ISERROR(VLOOKUP($A75,Full_list!$A:$O,8,FALSE)),"",VLOOKUP($A75,Full_list!$A:$O,8,FALSE))</f>
      </c>
      <c r="H75" s="134">
        <f>IF(ISERROR(VLOOKUP($A75,Full_list!$A:$O,11,FALSE)),"",VLOOKUP($A75,Full_list!$A:$O,11,FALSE))</f>
      </c>
    </row>
    <row r="76" spans="1:8" x14ac:dyDescent="0.25">
      <c r="A76" s="134" t="s">
        <v>294</v>
      </c>
      <c r="B76" s="134">
        <f>IF(ISERROR(VLOOKUP($A76,Full_list!$A:$O,4,FALSE)),"",VLOOKUP($A76,Full_list!$A:$O,4,FALSE))</f>
      </c>
      <c r="C76" s="134">
        <f>IF(LEN(TRIM('Augsti riski-kopsavilkums'!B76)) &gt; 0, 'Augsti riski-kopsavilkums'!B76, 'Ļoti augsti riski-kopsavilkums'!D76)</f>
      </c>
      <c r="D76" s="137">
        <f>IF(ISERROR(VLOOKUP($A76,Full_list!$A:$O,5,FALSE)),"",VLOOKUP($A76,Full_list!$A:$O,5,FALSE))</f>
      </c>
      <c r="E76" s="134">
        <f>IF(ISERROR(VLOOKUP($A76,Full_list!$A:$O,6,FALSE)),"",VLOOKUP($A76,Full_list!$A:$O,6,FALSE))</f>
      </c>
      <c r="F76" s="134">
        <f>IF(ISERROR(VLOOKUP($A76,Full_list!$A:$O,7,FALSE)),"",VLOOKUP($A76,Full_list!$A:$O,7,FALSE))</f>
      </c>
      <c r="G76" s="134">
        <f>IF(ISERROR(VLOOKUP($A76,Full_list!$A:$O,8,FALSE)),"",VLOOKUP($A76,Full_list!$A:$O,8,FALSE))</f>
      </c>
      <c r="H76" s="134">
        <f>IF(ISERROR(VLOOKUP($A76,Full_list!$A:$O,11,FALSE)),"",VLOOKUP($A76,Full_list!$A:$O,11,FALSE))</f>
      </c>
    </row>
    <row r="77" spans="1:8" x14ac:dyDescent="0.25">
      <c r="A77" s="134" t="s">
        <v>295</v>
      </c>
      <c r="B77" s="134">
        <f>IF(ISERROR(VLOOKUP($A77,Full_list!$A:$O,4,FALSE)),"",VLOOKUP($A77,Full_list!$A:$O,4,FALSE))</f>
      </c>
      <c r="C77" s="134">
        <f>IF(LEN(TRIM('Augsti riski-kopsavilkums'!B77)) &gt; 0, 'Augsti riski-kopsavilkums'!B77, 'Ļoti augsti riski-kopsavilkums'!D77)</f>
      </c>
      <c r="D77" s="137">
        <f>IF(ISERROR(VLOOKUP($A77,Full_list!$A:$O,5,FALSE)),"",VLOOKUP($A77,Full_list!$A:$O,5,FALSE))</f>
      </c>
      <c r="E77" s="134">
        <f>IF(ISERROR(VLOOKUP($A77,Full_list!$A:$O,6,FALSE)),"",VLOOKUP($A77,Full_list!$A:$O,6,FALSE))</f>
      </c>
      <c r="F77" s="134">
        <f>IF(ISERROR(VLOOKUP($A77,Full_list!$A:$O,7,FALSE)),"",VLOOKUP($A77,Full_list!$A:$O,7,FALSE))</f>
      </c>
      <c r="G77" s="134">
        <f>IF(ISERROR(VLOOKUP($A77,Full_list!$A:$O,8,FALSE)),"",VLOOKUP($A77,Full_list!$A:$O,8,FALSE))</f>
      </c>
      <c r="H77" s="134">
        <f>IF(ISERROR(VLOOKUP($A77,Full_list!$A:$O,11,FALSE)),"",VLOOKUP($A77,Full_list!$A:$O,11,FALSE))</f>
      </c>
    </row>
    <row r="78" spans="1:8" x14ac:dyDescent="0.25">
      <c r="A78" s="134" t="s">
        <v>296</v>
      </c>
      <c r="B78" s="134">
        <f>IF(ISERROR(VLOOKUP($A78,Full_list!$A:$O,4,FALSE)),"",VLOOKUP($A78,Full_list!$A:$O,4,FALSE))</f>
      </c>
      <c r="C78" s="134">
        <f>IF(LEN(TRIM('Augsti riski-kopsavilkums'!B78)) &gt; 0, 'Augsti riski-kopsavilkums'!B78, 'Ļoti augsti riski-kopsavilkums'!D78)</f>
      </c>
      <c r="D78" s="137">
        <f>IF(ISERROR(VLOOKUP($A78,Full_list!$A:$O,5,FALSE)),"",VLOOKUP($A78,Full_list!$A:$O,5,FALSE))</f>
      </c>
      <c r="E78" s="134">
        <f>IF(ISERROR(VLOOKUP($A78,Full_list!$A:$O,6,FALSE)),"",VLOOKUP($A78,Full_list!$A:$O,6,FALSE))</f>
      </c>
      <c r="F78" s="134">
        <f>IF(ISERROR(VLOOKUP($A78,Full_list!$A:$O,7,FALSE)),"",VLOOKUP($A78,Full_list!$A:$O,7,FALSE))</f>
      </c>
      <c r="G78" s="134">
        <f>IF(ISERROR(VLOOKUP($A78,Full_list!$A:$O,8,FALSE)),"",VLOOKUP($A78,Full_list!$A:$O,8,FALSE))</f>
      </c>
      <c r="H78" s="134">
        <f>IF(ISERROR(VLOOKUP($A78,Full_list!$A:$O,11,FALSE)),"",VLOOKUP($A78,Full_list!$A:$O,11,FALSE))</f>
      </c>
    </row>
    <row r="79" spans="1:8" x14ac:dyDescent="0.25">
      <c r="A79" s="134" t="s">
        <v>297</v>
      </c>
      <c r="B79" s="134">
        <f>IF(ISERROR(VLOOKUP($A79,Full_list!$A:$O,4,FALSE)),"",VLOOKUP($A79,Full_list!$A:$O,4,FALSE))</f>
      </c>
      <c r="C79" s="134">
        <f>IF(LEN(TRIM('Augsti riski-kopsavilkums'!B79)) &gt; 0, 'Augsti riski-kopsavilkums'!B79, 'Ļoti augsti riski-kopsavilkums'!D79)</f>
      </c>
      <c r="D79" s="137">
        <f>IF(ISERROR(VLOOKUP($A79,Full_list!$A:$O,5,FALSE)),"",VLOOKUP($A79,Full_list!$A:$O,5,FALSE))</f>
      </c>
      <c r="E79" s="134">
        <f>IF(ISERROR(VLOOKUP($A79,Full_list!$A:$O,6,FALSE)),"",VLOOKUP($A79,Full_list!$A:$O,6,FALSE))</f>
      </c>
      <c r="F79" s="134">
        <f>IF(ISERROR(VLOOKUP($A79,Full_list!$A:$O,7,FALSE)),"",VLOOKUP($A79,Full_list!$A:$O,7,FALSE))</f>
      </c>
      <c r="G79" s="134">
        <f>IF(ISERROR(VLOOKUP($A79,Full_list!$A:$O,8,FALSE)),"",VLOOKUP($A79,Full_list!$A:$O,8,FALSE))</f>
      </c>
      <c r="H79" s="134">
        <f>IF(ISERROR(VLOOKUP($A79,Full_list!$A:$O,11,FALSE)),"",VLOOKUP($A79,Full_list!$A:$O,11,FALSE))</f>
      </c>
    </row>
    <row r="80" spans="1:8" x14ac:dyDescent="0.25">
      <c r="A80" s="134" t="s">
        <v>298</v>
      </c>
      <c r="B80" s="134">
        <f>IF(ISERROR(VLOOKUP($A80,Full_list!$A:$O,4,FALSE)),"",VLOOKUP($A80,Full_list!$A:$O,4,FALSE))</f>
      </c>
      <c r="C80" s="134">
        <f>IF(LEN(TRIM('Augsti riski-kopsavilkums'!B80)) &gt; 0, 'Augsti riski-kopsavilkums'!B80, 'Ļoti augsti riski-kopsavilkums'!D80)</f>
      </c>
      <c r="D80" s="137">
        <f>IF(ISERROR(VLOOKUP($A80,Full_list!$A:$O,5,FALSE)),"",VLOOKUP($A80,Full_list!$A:$O,5,FALSE))</f>
      </c>
      <c r="E80" s="134">
        <f>IF(ISERROR(VLOOKUP($A80,Full_list!$A:$O,6,FALSE)),"",VLOOKUP($A80,Full_list!$A:$O,6,FALSE))</f>
      </c>
      <c r="F80" s="134">
        <f>IF(ISERROR(VLOOKUP($A80,Full_list!$A:$O,7,FALSE)),"",VLOOKUP($A80,Full_list!$A:$O,7,FALSE))</f>
      </c>
      <c r="G80" s="134">
        <f>IF(ISERROR(VLOOKUP($A80,Full_list!$A:$O,8,FALSE)),"",VLOOKUP($A80,Full_list!$A:$O,8,FALSE))</f>
      </c>
      <c r="H80" s="134">
        <f>IF(ISERROR(VLOOKUP($A80,Full_list!$A:$O,11,FALSE)),"",VLOOKUP($A80,Full_list!$A:$O,11,FALSE))</f>
      </c>
    </row>
    <row r="81" spans="1:8" x14ac:dyDescent="0.25">
      <c r="A81" s="134" t="s">
        <v>299</v>
      </c>
      <c r="B81" s="134">
        <f>IF(ISERROR(VLOOKUP($A81,Full_list!$A:$O,4,FALSE)),"",VLOOKUP($A81,Full_list!$A:$O,4,FALSE))</f>
      </c>
      <c r="C81" s="134">
        <f>IF(LEN(TRIM('Augsti riski-kopsavilkums'!B81)) &gt; 0, 'Augsti riski-kopsavilkums'!B81, 'Ļoti augsti riski-kopsavilkums'!D81)</f>
      </c>
      <c r="D81" s="137">
        <f>IF(ISERROR(VLOOKUP($A81,Full_list!$A:$O,5,FALSE)),"",VLOOKUP($A81,Full_list!$A:$O,5,FALSE))</f>
      </c>
      <c r="E81" s="134">
        <f>IF(ISERROR(VLOOKUP($A81,Full_list!$A:$O,6,FALSE)),"",VLOOKUP($A81,Full_list!$A:$O,6,FALSE))</f>
      </c>
      <c r="F81" s="134">
        <f>IF(ISERROR(VLOOKUP($A81,Full_list!$A:$O,7,FALSE)),"",VLOOKUP($A81,Full_list!$A:$O,7,FALSE))</f>
      </c>
      <c r="G81" s="134">
        <f>IF(ISERROR(VLOOKUP($A81,Full_list!$A:$O,8,FALSE)),"",VLOOKUP($A81,Full_list!$A:$O,8,FALSE))</f>
      </c>
      <c r="H81" s="134">
        <f>IF(ISERROR(VLOOKUP($A81,Full_list!$A:$O,11,FALSE)),"",VLOOKUP($A81,Full_list!$A:$O,11,FALSE))</f>
      </c>
    </row>
    <row r="82" spans="1:8" x14ac:dyDescent="0.25">
      <c r="A82" s="134" t="s">
        <v>300</v>
      </c>
      <c r="B82" s="134">
        <f>IF(ISERROR(VLOOKUP($A82,Full_list!$A:$O,4,FALSE)),"",VLOOKUP($A82,Full_list!$A:$O,4,FALSE))</f>
      </c>
      <c r="C82" s="134">
        <f>IF(LEN(TRIM('Augsti riski-kopsavilkums'!B82)) &gt; 0, 'Augsti riski-kopsavilkums'!B82, 'Ļoti augsti riski-kopsavilkums'!D82)</f>
      </c>
      <c r="D82" s="137">
        <f>IF(ISERROR(VLOOKUP($A82,Full_list!$A:$O,5,FALSE)),"",VLOOKUP($A82,Full_list!$A:$O,5,FALSE))</f>
      </c>
      <c r="E82" s="134">
        <f>IF(ISERROR(VLOOKUP($A82,Full_list!$A:$O,6,FALSE)),"",VLOOKUP($A82,Full_list!$A:$O,6,FALSE))</f>
      </c>
      <c r="F82" s="134">
        <f>IF(ISERROR(VLOOKUP($A82,Full_list!$A:$O,7,FALSE)),"",VLOOKUP($A82,Full_list!$A:$O,7,FALSE))</f>
      </c>
      <c r="G82" s="134">
        <f>IF(ISERROR(VLOOKUP($A82,Full_list!$A:$O,8,FALSE)),"",VLOOKUP($A82,Full_list!$A:$O,8,FALSE))</f>
      </c>
      <c r="H82" s="134">
        <f>IF(ISERROR(VLOOKUP($A82,Full_list!$A:$O,11,FALSE)),"",VLOOKUP($A82,Full_list!$A:$O,11,FALSE))</f>
      </c>
    </row>
    <row r="83" spans="1:8" x14ac:dyDescent="0.25">
      <c r="A83" s="134" t="s">
        <v>301</v>
      </c>
      <c r="B83" s="134">
        <f>IF(ISERROR(VLOOKUP($A83,Full_list!$A:$O,4,FALSE)),"",VLOOKUP($A83,Full_list!$A:$O,4,FALSE))</f>
      </c>
      <c r="C83" s="134">
        <f>IF(LEN(TRIM('Augsti riski-kopsavilkums'!B83)) &gt; 0, 'Augsti riski-kopsavilkums'!B83, 'Ļoti augsti riski-kopsavilkums'!D83)</f>
      </c>
      <c r="D83" s="137">
        <f>IF(ISERROR(VLOOKUP($A83,Full_list!$A:$O,5,FALSE)),"",VLOOKUP($A83,Full_list!$A:$O,5,FALSE))</f>
      </c>
      <c r="E83" s="134">
        <f>IF(ISERROR(VLOOKUP($A83,Full_list!$A:$O,6,FALSE)),"",VLOOKUP($A83,Full_list!$A:$O,6,FALSE))</f>
      </c>
      <c r="F83" s="134">
        <f>IF(ISERROR(VLOOKUP($A83,Full_list!$A:$O,7,FALSE)),"",VLOOKUP($A83,Full_list!$A:$O,7,FALSE))</f>
      </c>
      <c r="G83" s="134">
        <f>IF(ISERROR(VLOOKUP($A83,Full_list!$A:$O,8,FALSE)),"",VLOOKUP($A83,Full_list!$A:$O,8,FALSE))</f>
      </c>
      <c r="H83" s="134">
        <f>IF(ISERROR(VLOOKUP($A83,Full_list!$A:$O,11,FALSE)),"",VLOOKUP($A83,Full_list!$A:$O,11,FALSE))</f>
      </c>
    </row>
    <row r="84" spans="1:8" x14ac:dyDescent="0.25">
      <c r="A84" s="134" t="s">
        <v>302</v>
      </c>
      <c r="B84" s="134">
        <f>IF(ISERROR(VLOOKUP($A84,Full_list!$A:$O,4,FALSE)),"",VLOOKUP($A84,Full_list!$A:$O,4,FALSE))</f>
      </c>
      <c r="C84" s="134">
        <f>IF(LEN(TRIM('Augsti riski-kopsavilkums'!B84)) &gt; 0, 'Augsti riski-kopsavilkums'!B84, 'Ļoti augsti riski-kopsavilkums'!D84)</f>
      </c>
      <c r="D84" s="137">
        <f>IF(ISERROR(VLOOKUP($A84,Full_list!$A:$O,5,FALSE)),"",VLOOKUP($A84,Full_list!$A:$O,5,FALSE))</f>
      </c>
      <c r="E84" s="134">
        <f>IF(ISERROR(VLOOKUP($A84,Full_list!$A:$O,6,FALSE)),"",VLOOKUP($A84,Full_list!$A:$O,6,FALSE))</f>
      </c>
      <c r="F84" s="134">
        <f>IF(ISERROR(VLOOKUP($A84,Full_list!$A:$O,7,FALSE)),"",VLOOKUP($A84,Full_list!$A:$O,7,FALSE))</f>
      </c>
      <c r="G84" s="134">
        <f>IF(ISERROR(VLOOKUP($A84,Full_list!$A:$O,8,FALSE)),"",VLOOKUP($A84,Full_list!$A:$O,8,FALSE))</f>
      </c>
      <c r="H84" s="134">
        <f>IF(ISERROR(VLOOKUP($A84,Full_list!$A:$O,11,FALSE)),"",VLOOKUP($A84,Full_list!$A:$O,11,FALSE))</f>
      </c>
    </row>
    <row r="85" spans="1:8" x14ac:dyDescent="0.25">
      <c r="A85" s="134" t="s">
        <v>303</v>
      </c>
      <c r="B85" s="134">
        <f>IF(ISERROR(VLOOKUP($A85,Full_list!$A:$O,4,FALSE)),"",VLOOKUP($A85,Full_list!$A:$O,4,FALSE))</f>
      </c>
      <c r="C85" s="134">
        <f>IF(LEN(TRIM('Augsti riski-kopsavilkums'!B85)) &gt; 0, 'Augsti riski-kopsavilkums'!B85, 'Ļoti augsti riski-kopsavilkums'!D85)</f>
      </c>
      <c r="D85" s="137">
        <f>IF(ISERROR(VLOOKUP($A85,Full_list!$A:$O,5,FALSE)),"",VLOOKUP($A85,Full_list!$A:$O,5,FALSE))</f>
      </c>
      <c r="E85" s="134">
        <f>IF(ISERROR(VLOOKUP($A85,Full_list!$A:$O,6,FALSE)),"",VLOOKUP($A85,Full_list!$A:$O,6,FALSE))</f>
      </c>
      <c r="F85" s="134">
        <f>IF(ISERROR(VLOOKUP($A85,Full_list!$A:$O,7,FALSE)),"",VLOOKUP($A85,Full_list!$A:$O,7,FALSE))</f>
      </c>
      <c r="G85" s="134">
        <f>IF(ISERROR(VLOOKUP($A85,Full_list!$A:$O,8,FALSE)),"",VLOOKUP($A85,Full_list!$A:$O,8,FALSE))</f>
      </c>
      <c r="H85" s="134">
        <f>IF(ISERROR(VLOOKUP($A85,Full_list!$A:$O,11,FALSE)),"",VLOOKUP($A85,Full_list!$A:$O,11,FALSE))</f>
      </c>
    </row>
    <row r="86" spans="1:8" x14ac:dyDescent="0.25">
      <c r="A86" s="134" t="s">
        <v>304</v>
      </c>
      <c r="B86" s="134">
        <f>IF(ISERROR(VLOOKUP($A86,Full_list!$A:$O,4,FALSE)),"",VLOOKUP($A86,Full_list!$A:$O,4,FALSE))</f>
      </c>
      <c r="C86" s="134">
        <f>IF(LEN(TRIM('Augsti riski-kopsavilkums'!B86)) &gt; 0, 'Augsti riski-kopsavilkums'!B86, 'Ļoti augsti riski-kopsavilkums'!D86)</f>
      </c>
      <c r="D86" s="137">
        <f>IF(ISERROR(VLOOKUP($A86,Full_list!$A:$O,5,FALSE)),"",VLOOKUP($A86,Full_list!$A:$O,5,FALSE))</f>
      </c>
      <c r="E86" s="134">
        <f>IF(ISERROR(VLOOKUP($A86,Full_list!$A:$O,6,FALSE)),"",VLOOKUP($A86,Full_list!$A:$O,6,FALSE))</f>
      </c>
      <c r="F86" s="134">
        <f>IF(ISERROR(VLOOKUP($A86,Full_list!$A:$O,7,FALSE)),"",VLOOKUP($A86,Full_list!$A:$O,7,FALSE))</f>
      </c>
      <c r="G86" s="134">
        <f>IF(ISERROR(VLOOKUP($A86,Full_list!$A:$O,8,FALSE)),"",VLOOKUP($A86,Full_list!$A:$O,8,FALSE))</f>
      </c>
      <c r="H86" s="134">
        <f>IF(ISERROR(VLOOKUP($A86,Full_list!$A:$O,11,FALSE)),"",VLOOKUP($A86,Full_list!$A:$O,11,FALSE))</f>
      </c>
    </row>
    <row r="87" spans="1:8" x14ac:dyDescent="0.25">
      <c r="A87" s="134" t="s">
        <v>305</v>
      </c>
      <c r="B87" s="134">
        <f>IF(ISERROR(VLOOKUP($A87,Full_list!$A:$O,4,FALSE)),"",VLOOKUP($A87,Full_list!$A:$O,4,FALSE))</f>
      </c>
      <c r="C87" s="134">
        <f>IF(LEN(TRIM('Augsti riski-kopsavilkums'!B87)) &gt; 0, 'Augsti riski-kopsavilkums'!B87, 'Ļoti augsti riski-kopsavilkums'!D87)</f>
      </c>
      <c r="D87" s="137">
        <f>IF(ISERROR(VLOOKUP($A87,Full_list!$A:$O,5,FALSE)),"",VLOOKUP($A87,Full_list!$A:$O,5,FALSE))</f>
      </c>
      <c r="E87" s="134">
        <f>IF(ISERROR(VLOOKUP($A87,Full_list!$A:$O,6,FALSE)),"",VLOOKUP($A87,Full_list!$A:$O,6,FALSE))</f>
      </c>
      <c r="F87" s="134">
        <f>IF(ISERROR(VLOOKUP($A87,Full_list!$A:$O,7,FALSE)),"",VLOOKUP($A87,Full_list!$A:$O,7,FALSE))</f>
      </c>
      <c r="G87" s="134">
        <f>IF(ISERROR(VLOOKUP($A87,Full_list!$A:$O,8,FALSE)),"",VLOOKUP($A87,Full_list!$A:$O,8,FALSE))</f>
      </c>
      <c r="H87" s="134">
        <f>IF(ISERROR(VLOOKUP($A87,Full_list!$A:$O,11,FALSE)),"",VLOOKUP($A87,Full_list!$A:$O,11,FALSE))</f>
      </c>
    </row>
    <row r="88" spans="1:8" x14ac:dyDescent="0.25">
      <c r="A88" s="134" t="s">
        <v>306</v>
      </c>
      <c r="B88" s="134">
        <f>IF(ISERROR(VLOOKUP($A88,Full_list!$A:$O,4,FALSE)),"",VLOOKUP($A88,Full_list!$A:$O,4,FALSE))</f>
      </c>
      <c r="C88" s="134">
        <f>IF(LEN(TRIM('Augsti riski-kopsavilkums'!B88)) &gt; 0, 'Augsti riski-kopsavilkums'!B88, 'Ļoti augsti riski-kopsavilkums'!D88)</f>
      </c>
      <c r="D88" s="137">
        <f>IF(ISERROR(VLOOKUP($A88,Full_list!$A:$O,5,FALSE)),"",VLOOKUP($A88,Full_list!$A:$O,5,FALSE))</f>
      </c>
      <c r="E88" s="134">
        <f>IF(ISERROR(VLOOKUP($A88,Full_list!$A:$O,6,FALSE)),"",VLOOKUP($A88,Full_list!$A:$O,6,FALSE))</f>
      </c>
      <c r="F88" s="134">
        <f>IF(ISERROR(VLOOKUP($A88,Full_list!$A:$O,7,FALSE)),"",VLOOKUP($A88,Full_list!$A:$O,7,FALSE))</f>
      </c>
      <c r="G88" s="134">
        <f>IF(ISERROR(VLOOKUP($A88,Full_list!$A:$O,8,FALSE)),"",VLOOKUP($A88,Full_list!$A:$O,8,FALSE))</f>
      </c>
      <c r="H88" s="134">
        <f>IF(ISERROR(VLOOKUP($A88,Full_list!$A:$O,11,FALSE)),"",VLOOKUP($A88,Full_list!$A:$O,11,FALSE))</f>
      </c>
    </row>
    <row r="89" spans="1:8" x14ac:dyDescent="0.25">
      <c r="A89" s="134" t="s">
        <v>307</v>
      </c>
      <c r="B89" s="134">
        <f>IF(ISERROR(VLOOKUP($A89,Full_list!$A:$O,4,FALSE)),"",VLOOKUP($A89,Full_list!$A:$O,4,FALSE))</f>
      </c>
      <c r="C89" s="134">
        <f>IF(LEN(TRIM('Augsti riski-kopsavilkums'!B89)) &gt; 0, 'Augsti riski-kopsavilkums'!B89, 'Ļoti augsti riski-kopsavilkums'!D89)</f>
      </c>
      <c r="D89" s="137">
        <f>IF(ISERROR(VLOOKUP($A89,Full_list!$A:$O,5,FALSE)),"",VLOOKUP($A89,Full_list!$A:$O,5,FALSE))</f>
      </c>
      <c r="E89" s="134">
        <f>IF(ISERROR(VLOOKUP($A89,Full_list!$A:$O,6,FALSE)),"",VLOOKUP($A89,Full_list!$A:$O,6,FALSE))</f>
      </c>
      <c r="F89" s="134">
        <f>IF(ISERROR(VLOOKUP($A89,Full_list!$A:$O,7,FALSE)),"",VLOOKUP($A89,Full_list!$A:$O,7,FALSE))</f>
      </c>
      <c r="G89" s="134">
        <f>IF(ISERROR(VLOOKUP($A89,Full_list!$A:$O,8,FALSE)),"",VLOOKUP($A89,Full_list!$A:$O,8,FALSE))</f>
      </c>
      <c r="H89" s="134">
        <f>IF(ISERROR(VLOOKUP($A89,Full_list!$A:$O,11,FALSE)),"",VLOOKUP($A89,Full_list!$A:$O,11,FALSE))</f>
      </c>
    </row>
    <row r="90" spans="1:8" x14ac:dyDescent="0.25">
      <c r="A90" s="134" t="s">
        <v>308</v>
      </c>
      <c r="B90" s="134">
        <f>IF(ISERROR(VLOOKUP($A90,Full_list!$A:$O,4,FALSE)),"",VLOOKUP($A90,Full_list!$A:$O,4,FALSE))</f>
      </c>
      <c r="C90" s="134">
        <f>IF(LEN(TRIM('Augsti riski-kopsavilkums'!B90)) &gt; 0, 'Augsti riski-kopsavilkums'!B90, 'Ļoti augsti riski-kopsavilkums'!D90)</f>
      </c>
      <c r="D90" s="137">
        <f>IF(ISERROR(VLOOKUP($A90,Full_list!$A:$O,5,FALSE)),"",VLOOKUP($A90,Full_list!$A:$O,5,FALSE))</f>
      </c>
      <c r="E90" s="134">
        <f>IF(ISERROR(VLOOKUP($A90,Full_list!$A:$O,6,FALSE)),"",VLOOKUP($A90,Full_list!$A:$O,6,FALSE))</f>
      </c>
      <c r="F90" s="134">
        <f>IF(ISERROR(VLOOKUP($A90,Full_list!$A:$O,7,FALSE)),"",VLOOKUP($A90,Full_list!$A:$O,7,FALSE))</f>
      </c>
      <c r="G90" s="134">
        <f>IF(ISERROR(VLOOKUP($A90,Full_list!$A:$O,8,FALSE)),"",VLOOKUP($A90,Full_list!$A:$O,8,FALSE))</f>
      </c>
      <c r="H90" s="134">
        <f>IF(ISERROR(VLOOKUP($A90,Full_list!$A:$O,11,FALSE)),"",VLOOKUP($A90,Full_list!$A:$O,11,FALSE))</f>
      </c>
    </row>
    <row r="91" spans="1:8" x14ac:dyDescent="0.25">
      <c r="A91" s="134" t="s">
        <v>309</v>
      </c>
      <c r="B91" s="134">
        <f>IF(ISERROR(VLOOKUP($A91,Full_list!$A:$O,4,FALSE)),"",VLOOKUP($A91,Full_list!$A:$O,4,FALSE))</f>
      </c>
      <c r="C91" s="134">
        <f>IF(LEN(TRIM('Augsti riski-kopsavilkums'!B91)) &gt; 0, 'Augsti riski-kopsavilkums'!B91, 'Ļoti augsti riski-kopsavilkums'!D91)</f>
      </c>
      <c r="D91" s="137">
        <f>IF(ISERROR(VLOOKUP($A91,Full_list!$A:$O,5,FALSE)),"",VLOOKUP($A91,Full_list!$A:$O,5,FALSE))</f>
      </c>
      <c r="E91" s="134">
        <f>IF(ISERROR(VLOOKUP($A91,Full_list!$A:$O,6,FALSE)),"",VLOOKUP($A91,Full_list!$A:$O,6,FALSE))</f>
      </c>
      <c r="F91" s="134">
        <f>IF(ISERROR(VLOOKUP($A91,Full_list!$A:$O,7,FALSE)),"",VLOOKUP($A91,Full_list!$A:$O,7,FALSE))</f>
      </c>
      <c r="G91" s="134">
        <f>IF(ISERROR(VLOOKUP($A91,Full_list!$A:$O,8,FALSE)),"",VLOOKUP($A91,Full_list!$A:$O,8,FALSE))</f>
      </c>
      <c r="H91" s="134">
        <f>IF(ISERROR(VLOOKUP($A91,Full_list!$A:$O,11,FALSE)),"",VLOOKUP($A91,Full_list!$A:$O,11,FALSE))</f>
      </c>
    </row>
    <row r="92" spans="1:8" x14ac:dyDescent="0.25">
      <c r="A92" s="134" t="s">
        <v>310</v>
      </c>
      <c r="B92" s="134">
        <f>IF(ISERROR(VLOOKUP($A92,Full_list!$A:$O,4,FALSE)),"",VLOOKUP($A92,Full_list!$A:$O,4,FALSE))</f>
      </c>
      <c r="C92" s="134">
        <f>IF(LEN(TRIM('Augsti riski-kopsavilkums'!B92)) &gt; 0, 'Augsti riski-kopsavilkums'!B92, 'Ļoti augsti riski-kopsavilkums'!D92)</f>
      </c>
      <c r="D92" s="137">
        <f>IF(ISERROR(VLOOKUP($A92,Full_list!$A:$O,5,FALSE)),"",VLOOKUP($A92,Full_list!$A:$O,5,FALSE))</f>
      </c>
      <c r="E92" s="134">
        <f>IF(ISERROR(VLOOKUP($A92,Full_list!$A:$O,6,FALSE)),"",VLOOKUP($A92,Full_list!$A:$O,6,FALSE))</f>
      </c>
      <c r="F92" s="134">
        <f>IF(ISERROR(VLOOKUP($A92,Full_list!$A:$O,7,FALSE)),"",VLOOKUP($A92,Full_list!$A:$O,7,FALSE))</f>
      </c>
      <c r="G92" s="134">
        <f>IF(ISERROR(VLOOKUP($A92,Full_list!$A:$O,8,FALSE)),"",VLOOKUP($A92,Full_list!$A:$O,8,FALSE))</f>
      </c>
      <c r="H92" s="134">
        <f>IF(ISERROR(VLOOKUP($A92,Full_list!$A:$O,11,FALSE)),"",VLOOKUP($A92,Full_list!$A:$O,11,FALSE))</f>
      </c>
    </row>
    <row r="93" spans="1:8" x14ac:dyDescent="0.25">
      <c r="A93" s="134" t="s">
        <v>311</v>
      </c>
      <c r="B93" s="134">
        <f>IF(ISERROR(VLOOKUP($A93,Full_list!$A:$O,4,FALSE)),"",VLOOKUP($A93,Full_list!$A:$O,4,FALSE))</f>
      </c>
      <c r="C93" s="134">
        <f>IF(LEN(TRIM('Augsti riski-kopsavilkums'!B93)) &gt; 0, 'Augsti riski-kopsavilkums'!B93, 'Ļoti augsti riski-kopsavilkums'!D93)</f>
      </c>
      <c r="D93" s="137">
        <f>IF(ISERROR(VLOOKUP($A93,Full_list!$A:$O,5,FALSE)),"",VLOOKUP($A93,Full_list!$A:$O,5,FALSE))</f>
      </c>
      <c r="E93" s="134">
        <f>IF(ISERROR(VLOOKUP($A93,Full_list!$A:$O,6,FALSE)),"",VLOOKUP($A93,Full_list!$A:$O,6,FALSE))</f>
      </c>
      <c r="F93" s="134">
        <f>IF(ISERROR(VLOOKUP($A93,Full_list!$A:$O,7,FALSE)),"",VLOOKUP($A93,Full_list!$A:$O,7,FALSE))</f>
      </c>
      <c r="G93" s="134">
        <f>IF(ISERROR(VLOOKUP($A93,Full_list!$A:$O,8,FALSE)),"",VLOOKUP($A93,Full_list!$A:$O,8,FALSE))</f>
      </c>
      <c r="H93" s="134">
        <f>IF(ISERROR(VLOOKUP($A93,Full_list!$A:$O,11,FALSE)),"",VLOOKUP($A93,Full_list!$A:$O,11,FALSE))</f>
      </c>
    </row>
    <row r="94" spans="1:8" x14ac:dyDescent="0.25">
      <c r="A94" s="134" t="s">
        <v>312</v>
      </c>
      <c r="B94" s="134">
        <f>IF(ISERROR(VLOOKUP($A94,Full_list!$A:$O,4,FALSE)),"",VLOOKUP($A94,Full_list!$A:$O,4,FALSE))</f>
      </c>
      <c r="C94" s="134">
        <f>IF(LEN(TRIM('Augsti riski-kopsavilkums'!B94)) &gt; 0, 'Augsti riski-kopsavilkums'!B94, 'Ļoti augsti riski-kopsavilkums'!D94)</f>
      </c>
      <c r="D94" s="137">
        <f>IF(ISERROR(VLOOKUP($A94,Full_list!$A:$O,5,FALSE)),"",VLOOKUP($A94,Full_list!$A:$O,5,FALSE))</f>
      </c>
      <c r="E94" s="134">
        <f>IF(ISERROR(VLOOKUP($A94,Full_list!$A:$O,6,FALSE)),"",VLOOKUP($A94,Full_list!$A:$O,6,FALSE))</f>
      </c>
      <c r="F94" s="134">
        <f>IF(ISERROR(VLOOKUP($A94,Full_list!$A:$O,7,FALSE)),"",VLOOKUP($A94,Full_list!$A:$O,7,FALSE))</f>
      </c>
      <c r="G94" s="134">
        <f>IF(ISERROR(VLOOKUP($A94,Full_list!$A:$O,8,FALSE)),"",VLOOKUP($A94,Full_list!$A:$O,8,FALSE))</f>
      </c>
      <c r="H94" s="134">
        <f>IF(ISERROR(VLOOKUP($A94,Full_list!$A:$O,11,FALSE)),"",VLOOKUP($A94,Full_list!$A:$O,11,FALSE))</f>
      </c>
    </row>
    <row r="95" spans="1:8" x14ac:dyDescent="0.25">
      <c r="A95" s="134" t="s">
        <v>313</v>
      </c>
      <c r="B95" s="134">
        <f>IF(ISERROR(VLOOKUP($A95,Full_list!$A:$O,4,FALSE)),"",VLOOKUP($A95,Full_list!$A:$O,4,FALSE))</f>
      </c>
      <c r="C95" s="134">
        <f>IF(LEN(TRIM('Augsti riski-kopsavilkums'!B95)) &gt; 0, 'Augsti riski-kopsavilkums'!B95, 'Ļoti augsti riski-kopsavilkums'!D95)</f>
      </c>
      <c r="D95" s="137">
        <f>IF(ISERROR(VLOOKUP($A95,Full_list!$A:$O,5,FALSE)),"",VLOOKUP($A95,Full_list!$A:$O,5,FALSE))</f>
      </c>
      <c r="E95" s="134">
        <f>IF(ISERROR(VLOOKUP($A95,Full_list!$A:$O,6,FALSE)),"",VLOOKUP($A95,Full_list!$A:$O,6,FALSE))</f>
      </c>
      <c r="F95" s="134">
        <f>IF(ISERROR(VLOOKUP($A95,Full_list!$A:$O,7,FALSE)),"",VLOOKUP($A95,Full_list!$A:$O,7,FALSE))</f>
      </c>
      <c r="G95" s="134">
        <f>IF(ISERROR(VLOOKUP($A95,Full_list!$A:$O,8,FALSE)),"",VLOOKUP($A95,Full_list!$A:$O,8,FALSE))</f>
      </c>
      <c r="H95" s="134">
        <f>IF(ISERROR(VLOOKUP($A95,Full_list!$A:$O,11,FALSE)),"",VLOOKUP($A95,Full_list!$A:$O,11,FALSE))</f>
      </c>
    </row>
    <row r="96" spans="1:8" x14ac:dyDescent="0.25">
      <c r="A96" s="134" t="s">
        <v>314</v>
      </c>
      <c r="B96" s="134">
        <f>IF(ISERROR(VLOOKUP($A96,Full_list!$A:$O,4,FALSE)),"",VLOOKUP($A96,Full_list!$A:$O,4,FALSE))</f>
      </c>
      <c r="C96" s="134">
        <f>IF(LEN(TRIM('Augsti riski-kopsavilkums'!B96)) &gt; 0, 'Augsti riski-kopsavilkums'!B96, 'Ļoti augsti riski-kopsavilkums'!D96)</f>
      </c>
      <c r="D96" s="137">
        <f>IF(ISERROR(VLOOKUP($A96,Full_list!$A:$O,5,FALSE)),"",VLOOKUP($A96,Full_list!$A:$O,5,FALSE))</f>
      </c>
      <c r="E96" s="134">
        <f>IF(ISERROR(VLOOKUP($A96,Full_list!$A:$O,6,FALSE)),"",VLOOKUP($A96,Full_list!$A:$O,6,FALSE))</f>
      </c>
      <c r="F96" s="134">
        <f>IF(ISERROR(VLOOKUP($A96,Full_list!$A:$O,7,FALSE)),"",VLOOKUP($A96,Full_list!$A:$O,7,FALSE))</f>
      </c>
      <c r="G96" s="134">
        <f>IF(ISERROR(VLOOKUP($A96,Full_list!$A:$O,8,FALSE)),"",VLOOKUP($A96,Full_list!$A:$O,8,FALSE))</f>
      </c>
      <c r="H96" s="134">
        <f>IF(ISERROR(VLOOKUP($A96,Full_list!$A:$O,11,FALSE)),"",VLOOKUP($A96,Full_list!$A:$O,11,FALSE))</f>
      </c>
    </row>
    <row r="97" spans="1:8" x14ac:dyDescent="0.25">
      <c r="A97" s="134" t="s">
        <v>315</v>
      </c>
      <c r="B97" s="134">
        <f>IF(ISERROR(VLOOKUP($A97,Full_list!$A:$O,4,FALSE)),"",VLOOKUP($A97,Full_list!$A:$O,4,FALSE))</f>
      </c>
      <c r="C97" s="134">
        <f>IF(LEN(TRIM('Augsti riski-kopsavilkums'!B97)) &gt; 0, 'Augsti riski-kopsavilkums'!B97, 'Ļoti augsti riski-kopsavilkums'!D97)</f>
      </c>
      <c r="D97" s="137">
        <f>IF(ISERROR(VLOOKUP($A97,Full_list!$A:$O,5,FALSE)),"",VLOOKUP($A97,Full_list!$A:$O,5,FALSE))</f>
      </c>
      <c r="E97" s="134">
        <f>IF(ISERROR(VLOOKUP($A97,Full_list!$A:$O,6,FALSE)),"",VLOOKUP($A97,Full_list!$A:$O,6,FALSE))</f>
      </c>
      <c r="F97" s="134">
        <f>IF(ISERROR(VLOOKUP($A97,Full_list!$A:$O,7,FALSE)),"",VLOOKUP($A97,Full_list!$A:$O,7,FALSE))</f>
      </c>
      <c r="G97" s="134">
        <f>IF(ISERROR(VLOOKUP($A97,Full_list!$A:$O,8,FALSE)),"",VLOOKUP($A97,Full_list!$A:$O,8,FALSE))</f>
      </c>
      <c r="H97" s="134">
        <f>IF(ISERROR(VLOOKUP($A97,Full_list!$A:$O,11,FALSE)),"",VLOOKUP($A97,Full_list!$A:$O,11,FALSE))</f>
      </c>
    </row>
    <row r="98" spans="1:8" x14ac:dyDescent="0.25">
      <c r="A98" s="134" t="s">
        <v>316</v>
      </c>
      <c r="B98" s="134">
        <f>IF(ISERROR(VLOOKUP($A98,Full_list!$A:$O,4,FALSE)),"",VLOOKUP($A98,Full_list!$A:$O,4,FALSE))</f>
      </c>
      <c r="C98" s="134">
        <f>IF(LEN(TRIM('Augsti riski-kopsavilkums'!B98)) &gt; 0, 'Augsti riski-kopsavilkums'!B98, 'Ļoti augsti riski-kopsavilkums'!D98)</f>
      </c>
      <c r="D98" s="137">
        <f>IF(ISERROR(VLOOKUP($A98,Full_list!$A:$O,5,FALSE)),"",VLOOKUP($A98,Full_list!$A:$O,5,FALSE))</f>
      </c>
      <c r="E98" s="134">
        <f>IF(ISERROR(VLOOKUP($A98,Full_list!$A:$O,6,FALSE)),"",VLOOKUP($A98,Full_list!$A:$O,6,FALSE))</f>
      </c>
      <c r="F98" s="134">
        <f>IF(ISERROR(VLOOKUP($A98,Full_list!$A:$O,7,FALSE)),"",VLOOKUP($A98,Full_list!$A:$O,7,FALSE))</f>
      </c>
      <c r="G98" s="134">
        <f>IF(ISERROR(VLOOKUP($A98,Full_list!$A:$O,8,FALSE)),"",VLOOKUP($A98,Full_list!$A:$O,8,FALSE))</f>
      </c>
      <c r="H98" s="134">
        <f>IF(ISERROR(VLOOKUP($A98,Full_list!$A:$O,11,FALSE)),"",VLOOKUP($A98,Full_list!$A:$O,11,FALSE))</f>
      </c>
    </row>
    <row r="99" spans="1:8" x14ac:dyDescent="0.25">
      <c r="A99" s="134" t="s">
        <v>317</v>
      </c>
      <c r="B99" s="134">
        <f>IF(ISERROR(VLOOKUP($A99,Full_list!$A:$O,4,FALSE)),"",VLOOKUP($A99,Full_list!$A:$O,4,FALSE))</f>
      </c>
      <c r="C99" s="134">
        <f>IF(LEN(TRIM('Augsti riski-kopsavilkums'!B99)) &gt; 0, 'Augsti riski-kopsavilkums'!B99, 'Ļoti augsti riski-kopsavilkums'!D99)</f>
      </c>
      <c r="D99" s="137">
        <f>IF(ISERROR(VLOOKUP($A99,Full_list!$A:$O,5,FALSE)),"",VLOOKUP($A99,Full_list!$A:$O,5,FALSE))</f>
      </c>
      <c r="E99" s="134">
        <f>IF(ISERROR(VLOOKUP($A99,Full_list!$A:$O,6,FALSE)),"",VLOOKUP($A99,Full_list!$A:$O,6,FALSE))</f>
      </c>
      <c r="F99" s="134">
        <f>IF(ISERROR(VLOOKUP($A99,Full_list!$A:$O,7,FALSE)),"",VLOOKUP($A99,Full_list!$A:$O,7,FALSE))</f>
      </c>
      <c r="G99" s="134">
        <f>IF(ISERROR(VLOOKUP($A99,Full_list!$A:$O,8,FALSE)),"",VLOOKUP($A99,Full_list!$A:$O,8,FALSE))</f>
      </c>
      <c r="H99" s="134">
        <f>IF(ISERROR(VLOOKUP($A99,Full_list!$A:$O,11,FALSE)),"",VLOOKUP($A99,Full_list!$A:$O,11,FALSE))</f>
      </c>
    </row>
    <row r="100" spans="1:8" x14ac:dyDescent="0.25">
      <c r="A100" s="134" t="s">
        <v>318</v>
      </c>
      <c r="B100" s="134">
        <f>IF(ISERROR(VLOOKUP($A100,Full_list!$A:$O,4,FALSE)),"",VLOOKUP($A100,Full_list!$A:$O,4,FALSE))</f>
      </c>
      <c r="C100" s="134">
        <f>IF(LEN(TRIM('Augsti riski-kopsavilkums'!B100)) &gt; 0, 'Augsti riski-kopsavilkums'!B100, 'Ļoti augsti riski-kopsavilkums'!D100)</f>
      </c>
      <c r="D100" s="137">
        <f>IF(ISERROR(VLOOKUP($A100,Full_list!$A:$O,5,FALSE)),"",VLOOKUP($A100,Full_list!$A:$O,5,FALSE))</f>
      </c>
      <c r="E100" s="134">
        <f>IF(ISERROR(VLOOKUP($A100,Full_list!$A:$O,6,FALSE)),"",VLOOKUP($A100,Full_list!$A:$O,6,FALSE))</f>
      </c>
      <c r="F100" s="134">
        <f>IF(ISERROR(VLOOKUP($A100,Full_list!$A:$O,7,FALSE)),"",VLOOKUP($A100,Full_list!$A:$O,7,FALSE))</f>
      </c>
      <c r="G100" s="134">
        <f>IF(ISERROR(VLOOKUP($A100,Full_list!$A:$O,8,FALSE)),"",VLOOKUP($A100,Full_list!$A:$O,8,FALSE))</f>
      </c>
      <c r="H100" s="134">
        <f>IF(ISERROR(VLOOKUP($A100,Full_list!$A:$O,11,FALSE)),"",VLOOKUP($A100,Full_list!$A:$O,11,FALSE))</f>
      </c>
    </row>
    <row r="101" spans="1:8" x14ac:dyDescent="0.25">
      <c r="A101" s="134" t="s">
        <v>319</v>
      </c>
      <c r="B101" s="134">
        <f>IF(ISERROR(VLOOKUP($A101,Full_list!$A:$O,4,FALSE)),"",VLOOKUP($A101,Full_list!$A:$O,4,FALSE))</f>
      </c>
      <c r="C101" s="134">
        <f>IF(LEN(TRIM('Augsti riski-kopsavilkums'!B101)) &gt; 0, 'Augsti riski-kopsavilkums'!B101, 'Ļoti augsti riski-kopsavilkums'!D101)</f>
      </c>
      <c r="D101" s="137">
        <f>IF(ISERROR(VLOOKUP($A101,Full_list!$A:$O,5,FALSE)),"",VLOOKUP($A101,Full_list!$A:$O,5,FALSE))</f>
      </c>
      <c r="E101" s="134">
        <f>IF(ISERROR(VLOOKUP($A101,Full_list!$A:$O,6,FALSE)),"",VLOOKUP($A101,Full_list!$A:$O,6,FALSE))</f>
      </c>
      <c r="F101" s="134">
        <f>IF(ISERROR(VLOOKUP($A101,Full_list!$A:$O,7,FALSE)),"",VLOOKUP($A101,Full_list!$A:$O,7,FALSE))</f>
      </c>
      <c r="G101" s="134">
        <f>IF(ISERROR(VLOOKUP($A101,Full_list!$A:$O,8,FALSE)),"",VLOOKUP($A101,Full_list!$A:$O,8,FALSE))</f>
      </c>
      <c r="H101" s="134">
        <f>IF(ISERROR(VLOOKUP($A101,Full_list!$A:$O,11,FALSE)),"",VLOOKUP($A101,Full_list!$A:$O,11,FALSE))</f>
      </c>
    </row>
  </sheetData>
  <autoFilter ref="A1:H1" xr:uid="{00000000-0009-0000-0000-00000E000000}"/>
  <pageMargins left="0.19685039370078741" right="0.19685039370078741" top="0.55118110236220474" bottom="0.15748031496062992" header="0.31496062992125984" footer="0.31496062992125984"/>
  <pageSetup paperSize="9" scale="75" fitToHeight="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H101"/>
  <sheetViews>
    <sheetView topLeftCell="B1" workbookViewId="0">
      <selection sqref="A1:A1048576"/>
    </sheetView>
  </sheetViews>
  <sheetFormatPr defaultRowHeight="15" x14ac:dyDescent="0.25"/>
  <cols>
    <col min="1" max="1" width="13.42578125" hidden="1" customWidth="1"/>
    <col min="2" max="2" width="9.28515625" style="32" bestFit="1" customWidth="1"/>
    <col min="3" max="3" width="13.42578125" hidden="1" customWidth="1"/>
    <col min="4" max="4" width="81.42578125" style="34" customWidth="1"/>
    <col min="5" max="5" width="11.28515625" style="32" bestFit="1" customWidth="1"/>
    <col min="6" max="6" width="21.42578125" style="32" customWidth="1"/>
    <col min="7" max="7" width="42.85546875" style="33" customWidth="1"/>
    <col min="8" max="8" width="9.42578125" style="32" bestFit="1" customWidth="1"/>
  </cols>
  <sheetData>
    <row r="1" spans="1:8" s="31" customFormat="1" ht="25.5" x14ac:dyDescent="0.25">
      <c r="A1" s="37" t="s">
        <v>219</v>
      </c>
      <c r="B1" s="37" t="s">
        <v>39</v>
      </c>
      <c r="C1" s="37" t="s">
        <v>1078</v>
      </c>
      <c r="D1" s="38" t="s">
        <v>40</v>
      </c>
      <c r="E1" s="37" t="s">
        <v>107</v>
      </c>
      <c r="F1" s="38" t="s">
        <v>1077</v>
      </c>
      <c r="G1" s="38" t="s">
        <v>26</v>
      </c>
      <c r="H1" s="37" t="s">
        <v>115</v>
      </c>
    </row>
    <row r="2" spans="1:8" x14ac:dyDescent="0.25">
      <c r="A2" s="39" t="s">
        <v>119</v>
      </c>
      <c r="B2" s="39">
        <f>IF(ISERROR(VLOOKUP($A2,Full_list!$B:$O,3,FALSE)),"",VLOOKUP($A2,Full_list!$B:$O,3,FALSE))</f>
      </c>
      <c r="C2" s="39">
        <f>IF(LEN(TRIM(B2)) &gt; 0, B2, 'Augsti riski-kopsavilkums'!C2)</f>
      </c>
      <c r="D2" s="132">
        <f>IF(ISERROR(VLOOKUP($A2,Full_list!$B:$O,4,FALSE)),"",VLOOKUP($A2,Full_list!$B:$O,4,FALSE))</f>
      </c>
      <c r="E2" s="39">
        <f>IF(ISERROR(VLOOKUP($A2,Full_list!$B:$O,5,FALSE)),"",VLOOKUP($A2,Full_list!$B:$O,5,FALSE))</f>
      </c>
      <c r="F2" s="39">
        <f>IF(ISERROR(VLOOKUP($A2,Full_list!$B:$O,6,FALSE)),"",VLOOKUP($A2,Full_list!$B:$O,6,FALSE))</f>
      </c>
      <c r="G2" s="39">
        <f>IF(ISERROR(VLOOKUP($A2,Full_list!$B:$O,7,FALSE)),"",VLOOKUP($A2,Full_list!$B:$O,7,FALSE))</f>
      </c>
      <c r="H2" s="39">
        <f>IF(ISERROR(VLOOKUP($A2,Full_list!$B:$O,10,FALSE)),"",VLOOKUP($A2,Full_list!$B:$O,10,FALSE))</f>
      </c>
    </row>
    <row r="3" spans="1:8" ht="38.25" x14ac:dyDescent="0.25">
      <c r="A3" s="39" t="s">
        <v>120</v>
      </c>
      <c r="B3" s="39">
        <f>IF(ISERROR(VLOOKUP($A3,Full_list!$B:$O,3,FALSE)),"",VLOOKUP($A3,Full_list!$B:$O,3,FALSE))</f>
      </c>
      <c r="C3" s="39">
        <f>IF(LEN(TRIM(B3)) &gt; 0, B3, 'Augsti riski-kopsavilkums'!C3)</f>
      </c>
      <c r="D3" s="132">
        <f>IF(ISERROR(VLOOKUP($A3,Full_list!$B:$O,4,FALSE)),"",VLOOKUP($A3,Full_list!$B:$O,4,FALSE))</f>
      </c>
      <c r="E3" s="39">
        <f>IF(ISERROR(VLOOKUP($A3,Full_list!$B:$O,5,FALSE)),"",VLOOKUP($A3,Full_list!$B:$O,5,FALSE))</f>
      </c>
      <c r="F3" s="39">
        <f>IF(ISERROR(VLOOKUP($A3,Full_list!$B:$O,6,FALSE)),"",VLOOKUP($A3,Full_list!$B:$O,6,FALSE))</f>
      </c>
      <c r="G3" s="39">
        <f>IF(ISERROR(VLOOKUP($A3,Full_list!$B:$O,7,FALSE)),"",VLOOKUP($A3,Full_list!$B:$O,7,FALSE))</f>
      </c>
      <c r="H3" s="39">
        <f>IF(ISERROR(VLOOKUP($A3,Full_list!$B:$O,10,FALSE)),"",VLOOKUP($A3,Full_list!$B:$O,10,FALSE))</f>
      </c>
    </row>
    <row r="4" spans="1:8" ht="25.5" x14ac:dyDescent="0.25">
      <c r="A4" s="39" t="s">
        <v>121</v>
      </c>
      <c r="B4" s="39">
        <f>IF(ISERROR(VLOOKUP($A4,Full_list!$B:$O,3,FALSE)),"",VLOOKUP($A4,Full_list!$B:$O,3,FALSE))</f>
      </c>
      <c r="C4" s="39">
        <f>IF(LEN(TRIM(B4)) &gt; 0, B4, 'Augsti riski-kopsavilkums'!C4)</f>
      </c>
      <c r="D4" s="132">
        <f>IF(ISERROR(VLOOKUP($A4,Full_list!$B:$O,4,FALSE)),"",VLOOKUP($A4,Full_list!$B:$O,4,FALSE))</f>
      </c>
      <c r="E4" s="39">
        <f>IF(ISERROR(VLOOKUP($A4,Full_list!$B:$O,5,FALSE)),"",VLOOKUP($A4,Full_list!$B:$O,5,FALSE))</f>
      </c>
      <c r="F4" s="39">
        <f>IF(ISERROR(VLOOKUP($A4,Full_list!$B:$O,6,FALSE)),"",VLOOKUP($A4,Full_list!$B:$O,6,FALSE))</f>
      </c>
      <c r="G4" s="39">
        <f>IF(ISERROR(VLOOKUP($A4,Full_list!$B:$O,7,FALSE)),"",VLOOKUP($A4,Full_list!$B:$O,7,FALSE))</f>
      </c>
      <c r="H4" s="39">
        <f>IF(ISERROR(VLOOKUP($A4,Full_list!$B:$O,10,FALSE)),"",VLOOKUP($A4,Full_list!$B:$O,10,FALSE))</f>
      </c>
    </row>
    <row r="5" spans="1:8" x14ac:dyDescent="0.25">
      <c r="A5" s="39" t="s">
        <v>122</v>
      </c>
      <c r="B5" s="39">
        <f>IF(ISERROR(VLOOKUP($A5,Full_list!$B:$O,3,FALSE)),"",VLOOKUP($A5,Full_list!$B:$O,3,FALSE))</f>
      </c>
      <c r="C5" s="39">
        <f>IF(LEN(TRIM(B5)) &gt; 0, B5, 'Augsti riski-kopsavilkums'!C5)</f>
      </c>
      <c r="D5" s="132">
        <f>IF(ISERROR(VLOOKUP($A5,Full_list!$B:$O,4,FALSE)),"",VLOOKUP($A5,Full_list!$B:$O,4,FALSE))</f>
      </c>
      <c r="E5" s="39">
        <f>IF(ISERROR(VLOOKUP($A5,Full_list!$B:$O,5,FALSE)),"",VLOOKUP($A5,Full_list!$B:$O,5,FALSE))</f>
      </c>
      <c r="F5" s="39">
        <f>IF(ISERROR(VLOOKUP($A5,Full_list!$B:$O,6,FALSE)),"",VLOOKUP($A5,Full_list!$B:$O,6,FALSE))</f>
      </c>
      <c r="G5" s="39">
        <f>IF(ISERROR(VLOOKUP($A5,Full_list!$B:$O,7,FALSE)),"",VLOOKUP($A5,Full_list!$B:$O,7,FALSE))</f>
      </c>
      <c r="H5" s="39">
        <f>IF(ISERROR(VLOOKUP($A5,Full_list!$B:$O,10,FALSE)),"",VLOOKUP($A5,Full_list!$B:$O,10,FALSE))</f>
      </c>
    </row>
    <row r="6" spans="1:8" x14ac:dyDescent="0.25">
      <c r="A6" s="39" t="s">
        <v>123</v>
      </c>
      <c r="B6" s="39">
        <f>IF(ISERROR(VLOOKUP($A6,Full_list!$B:$O,3,FALSE)),"",VLOOKUP($A6,Full_list!$B:$O,3,FALSE))</f>
      </c>
      <c r="C6" s="39">
        <f>IF(LEN(TRIM(B6)) &gt; 0, B6, 'Augsti riski-kopsavilkums'!C6)</f>
      </c>
      <c r="D6" s="132">
        <f>IF(ISERROR(VLOOKUP($A6,Full_list!$B:$O,4,FALSE)),"",VLOOKUP($A6,Full_list!$B:$O,4,FALSE))</f>
      </c>
      <c r="E6" s="39">
        <f>IF(ISERROR(VLOOKUP($A6,Full_list!$B:$O,5,FALSE)),"",VLOOKUP($A6,Full_list!$B:$O,5,FALSE))</f>
      </c>
      <c r="F6" s="39">
        <f>IF(ISERROR(VLOOKUP($A6,Full_list!$B:$O,6,FALSE)),"",VLOOKUP($A6,Full_list!$B:$O,6,FALSE))</f>
      </c>
      <c r="G6" s="39">
        <f>IF(ISERROR(VLOOKUP($A6,Full_list!$B:$O,7,FALSE)),"",VLOOKUP($A6,Full_list!$B:$O,7,FALSE))</f>
      </c>
      <c r="H6" s="39">
        <f>IF(ISERROR(VLOOKUP($A6,Full_list!$B:$O,10,FALSE)),"",VLOOKUP($A6,Full_list!$B:$O,10,FALSE))</f>
      </c>
    </row>
    <row r="7" spans="1:8" x14ac:dyDescent="0.25">
      <c r="A7" s="39" t="s">
        <v>124</v>
      </c>
      <c r="B7" s="39">
        <f>IF(ISERROR(VLOOKUP($A7,Full_list!$B:$O,3,FALSE)),"",VLOOKUP($A7,Full_list!$B:$O,3,FALSE))</f>
      </c>
      <c r="C7" s="39">
        <f>IF(LEN(TRIM(B7)) &gt; 0, B7, 'Augsti riski-kopsavilkums'!C7)</f>
      </c>
      <c r="D7" s="132">
        <f>IF(ISERROR(VLOOKUP($A7,Full_list!$B:$O,4,FALSE)),"",VLOOKUP($A7,Full_list!$B:$O,4,FALSE))</f>
      </c>
      <c r="E7" s="39">
        <f>IF(ISERROR(VLOOKUP($A7,Full_list!$B:$O,5,FALSE)),"",VLOOKUP($A7,Full_list!$B:$O,5,FALSE))</f>
      </c>
      <c r="F7" s="39">
        <f>IF(ISERROR(VLOOKUP($A7,Full_list!$B:$O,6,FALSE)),"",VLOOKUP($A7,Full_list!$B:$O,6,FALSE))</f>
      </c>
      <c r="G7" s="39">
        <f>IF(ISERROR(VLOOKUP($A7,Full_list!$B:$O,7,FALSE)),"",VLOOKUP($A7,Full_list!$B:$O,7,FALSE))</f>
      </c>
      <c r="H7" s="39">
        <f>IF(ISERROR(VLOOKUP($A7,Full_list!$B:$O,10,FALSE)),"",VLOOKUP($A7,Full_list!$B:$O,10,FALSE))</f>
      </c>
    </row>
    <row r="8" spans="1:8" x14ac:dyDescent="0.25">
      <c r="A8" s="39" t="s">
        <v>125</v>
      </c>
      <c r="B8" s="39">
        <f>IF(ISERROR(VLOOKUP($A8,Full_list!$B:$O,3,FALSE)),"",VLOOKUP($A8,Full_list!$B:$O,3,FALSE))</f>
      </c>
      <c r="C8" s="39">
        <f>IF(LEN(TRIM(B8)) &gt; 0, B8, 'Augsti riski-kopsavilkums'!C8)</f>
      </c>
      <c r="D8" s="132">
        <f>IF(ISERROR(VLOOKUP($A8,Full_list!$B:$O,4,FALSE)),"",VLOOKUP($A8,Full_list!$B:$O,4,FALSE))</f>
      </c>
      <c r="E8" s="39">
        <f>IF(ISERROR(VLOOKUP($A8,Full_list!$B:$O,5,FALSE)),"",VLOOKUP($A8,Full_list!$B:$O,5,FALSE))</f>
      </c>
      <c r="F8" s="39">
        <f>IF(ISERROR(VLOOKUP($A8,Full_list!$B:$O,6,FALSE)),"",VLOOKUP($A8,Full_list!$B:$O,6,FALSE))</f>
      </c>
      <c r="G8" s="39">
        <f>IF(ISERROR(VLOOKUP($A8,Full_list!$B:$O,7,FALSE)),"",VLOOKUP($A8,Full_list!$B:$O,7,FALSE))</f>
      </c>
      <c r="H8" s="39">
        <f>IF(ISERROR(VLOOKUP($A8,Full_list!$B:$O,10,FALSE)),"",VLOOKUP($A8,Full_list!$B:$O,10,FALSE))</f>
      </c>
    </row>
    <row r="9" spans="1:8" x14ac:dyDescent="0.25">
      <c r="A9" s="39" t="s">
        <v>126</v>
      </c>
      <c r="B9" s="39">
        <f>IF(ISERROR(VLOOKUP($A9,Full_list!$B:$O,3,FALSE)),"",VLOOKUP($A9,Full_list!$B:$O,3,FALSE))</f>
      </c>
      <c r="C9" s="39">
        <f>IF(LEN(TRIM(B9)) &gt; 0, B9, 'Augsti riski-kopsavilkums'!C9)</f>
      </c>
      <c r="D9" s="132">
        <f>IF(ISERROR(VLOOKUP($A9,Full_list!$B:$O,4,FALSE)),"",VLOOKUP($A9,Full_list!$B:$O,4,FALSE))</f>
      </c>
      <c r="E9" s="39">
        <f>IF(ISERROR(VLOOKUP($A9,Full_list!$B:$O,5,FALSE)),"",VLOOKUP($A9,Full_list!$B:$O,5,FALSE))</f>
      </c>
      <c r="F9" s="39">
        <f>IF(ISERROR(VLOOKUP($A9,Full_list!$B:$O,6,FALSE)),"",VLOOKUP($A9,Full_list!$B:$O,6,FALSE))</f>
      </c>
      <c r="G9" s="39">
        <f>IF(ISERROR(VLOOKUP($A9,Full_list!$B:$O,7,FALSE)),"",VLOOKUP($A9,Full_list!$B:$O,7,FALSE))</f>
      </c>
      <c r="H9" s="39">
        <f>IF(ISERROR(VLOOKUP($A9,Full_list!$B:$O,10,FALSE)),"",VLOOKUP($A9,Full_list!$B:$O,10,FALSE))</f>
      </c>
    </row>
    <row r="10" spans="1:8" x14ac:dyDescent="0.25">
      <c r="A10" s="39" t="s">
        <v>127</v>
      </c>
      <c r="B10" s="39">
        <f>IF(ISERROR(VLOOKUP($A10,Full_list!$B:$O,3,FALSE)),"",VLOOKUP($A10,Full_list!$B:$O,3,FALSE))</f>
      </c>
      <c r="C10" s="39">
        <f>IF(LEN(TRIM(B10)) &gt; 0, B10, 'Augsti riski-kopsavilkums'!C10)</f>
      </c>
      <c r="D10" s="132">
        <f>IF(ISERROR(VLOOKUP($A10,Full_list!$B:$O,4,FALSE)),"",VLOOKUP($A10,Full_list!$B:$O,4,FALSE))</f>
      </c>
      <c r="E10" s="39">
        <f>IF(ISERROR(VLOOKUP($A10,Full_list!$B:$O,5,FALSE)),"",VLOOKUP($A10,Full_list!$B:$O,5,FALSE))</f>
      </c>
      <c r="F10" s="39">
        <f>IF(ISERROR(VLOOKUP($A10,Full_list!$B:$O,6,FALSE)),"",VLOOKUP($A10,Full_list!$B:$O,6,FALSE))</f>
      </c>
      <c r="G10" s="39">
        <f>IF(ISERROR(VLOOKUP($A10,Full_list!$B:$O,7,FALSE)),"",VLOOKUP($A10,Full_list!$B:$O,7,FALSE))</f>
      </c>
      <c r="H10" s="39">
        <f>IF(ISERROR(VLOOKUP($A10,Full_list!$B:$O,10,FALSE)),"",VLOOKUP($A10,Full_list!$B:$O,10,FALSE))</f>
      </c>
    </row>
    <row r="11" spans="1:8" x14ac:dyDescent="0.25">
      <c r="A11" s="39" t="s">
        <v>128</v>
      </c>
      <c r="B11" s="39">
        <f>IF(ISERROR(VLOOKUP($A11,Full_list!$B:$O,3,FALSE)),"",VLOOKUP($A11,Full_list!$B:$O,3,FALSE))</f>
      </c>
      <c r="C11" s="39">
        <f>IF(LEN(TRIM(B11)) &gt; 0, B11, 'Augsti riski-kopsavilkums'!C11)</f>
      </c>
      <c r="D11" s="132">
        <f>IF(ISERROR(VLOOKUP($A11,Full_list!$B:$O,4,FALSE)),"",VLOOKUP($A11,Full_list!$B:$O,4,FALSE))</f>
      </c>
      <c r="E11" s="39">
        <f>IF(ISERROR(VLOOKUP($A11,Full_list!$B:$O,5,FALSE)),"",VLOOKUP($A11,Full_list!$B:$O,5,FALSE))</f>
      </c>
      <c r="F11" s="39">
        <f>IF(ISERROR(VLOOKUP($A11,Full_list!$B:$O,6,FALSE)),"",VLOOKUP($A11,Full_list!$B:$O,6,FALSE))</f>
      </c>
      <c r="G11" s="39">
        <f>IF(ISERROR(VLOOKUP($A11,Full_list!$B:$O,7,FALSE)),"",VLOOKUP($A11,Full_list!$B:$O,7,FALSE))</f>
      </c>
      <c r="H11" s="39">
        <f>IF(ISERROR(VLOOKUP($A11,Full_list!$B:$O,10,FALSE)),"",VLOOKUP($A11,Full_list!$B:$O,10,FALSE))</f>
      </c>
    </row>
    <row r="12" spans="1:8" x14ac:dyDescent="0.25">
      <c r="A12" s="39" t="s">
        <v>129</v>
      </c>
      <c r="B12" s="39">
        <f>IF(ISERROR(VLOOKUP($A12,Full_list!$B:$O,3,FALSE)),"",VLOOKUP($A12,Full_list!$B:$O,3,FALSE))</f>
      </c>
      <c r="C12" s="39">
        <f>IF(LEN(TRIM(B12)) &gt; 0, B12, 'Augsti riski-kopsavilkums'!C12)</f>
      </c>
      <c r="D12" s="132">
        <f>IF(ISERROR(VLOOKUP($A12,Full_list!$B:$O,4,FALSE)),"",VLOOKUP($A12,Full_list!$B:$O,4,FALSE))</f>
      </c>
      <c r="E12" s="39">
        <f>IF(ISERROR(VLOOKUP($A12,Full_list!$B:$O,5,FALSE)),"",VLOOKUP($A12,Full_list!$B:$O,5,FALSE))</f>
      </c>
      <c r="F12" s="39">
        <f>IF(ISERROR(VLOOKUP($A12,Full_list!$B:$O,6,FALSE)),"",VLOOKUP($A12,Full_list!$B:$O,6,FALSE))</f>
      </c>
      <c r="G12" s="39">
        <f>IF(ISERROR(VLOOKUP($A12,Full_list!$B:$O,7,FALSE)),"",VLOOKUP($A12,Full_list!$B:$O,7,FALSE))</f>
      </c>
      <c r="H12" s="39">
        <f>IF(ISERROR(VLOOKUP($A12,Full_list!$B:$O,10,FALSE)),"",VLOOKUP($A12,Full_list!$B:$O,10,FALSE))</f>
      </c>
    </row>
    <row r="13" spans="1:8" x14ac:dyDescent="0.25">
      <c r="A13" s="39" t="s">
        <v>130</v>
      </c>
      <c r="B13" s="39">
        <f>IF(ISERROR(VLOOKUP($A13,Full_list!$B:$O,3,FALSE)),"",VLOOKUP($A13,Full_list!$B:$O,3,FALSE))</f>
      </c>
      <c r="C13" s="39">
        <f>IF(LEN(TRIM(B13)) &gt; 0, B13, 'Augsti riski-kopsavilkums'!C13)</f>
      </c>
      <c r="D13" s="132">
        <f>IF(ISERROR(VLOOKUP($A13,Full_list!$B:$O,4,FALSE)),"",VLOOKUP($A13,Full_list!$B:$O,4,FALSE))</f>
      </c>
      <c r="E13" s="39">
        <f>IF(ISERROR(VLOOKUP($A13,Full_list!$B:$O,5,FALSE)),"",VLOOKUP($A13,Full_list!$B:$O,5,FALSE))</f>
      </c>
      <c r="F13" s="39">
        <f>IF(ISERROR(VLOOKUP($A13,Full_list!$B:$O,6,FALSE)),"",VLOOKUP($A13,Full_list!$B:$O,6,FALSE))</f>
      </c>
      <c r="G13" s="39">
        <f>IF(ISERROR(VLOOKUP($A13,Full_list!$B:$O,7,FALSE)),"",VLOOKUP($A13,Full_list!$B:$O,7,FALSE))</f>
      </c>
      <c r="H13" s="39">
        <f>IF(ISERROR(VLOOKUP($A13,Full_list!$B:$O,10,FALSE)),"",VLOOKUP($A13,Full_list!$B:$O,10,FALSE))</f>
      </c>
    </row>
    <row r="14" spans="1:8" x14ac:dyDescent="0.25">
      <c r="A14" s="39" t="s">
        <v>131</v>
      </c>
      <c r="B14" s="39">
        <f>IF(ISERROR(VLOOKUP($A14,Full_list!$B:$O,3,FALSE)),"",VLOOKUP($A14,Full_list!$B:$O,3,FALSE))</f>
      </c>
      <c r="C14" s="39">
        <f>IF(LEN(TRIM(B14)) &gt; 0, B14, 'Augsti riski-kopsavilkums'!C14)</f>
      </c>
      <c r="D14" s="132">
        <f>IF(ISERROR(VLOOKUP($A14,Full_list!$B:$O,4,FALSE)),"",VLOOKUP($A14,Full_list!$B:$O,4,FALSE))</f>
      </c>
      <c r="E14" s="39">
        <f>IF(ISERROR(VLOOKUP($A14,Full_list!$B:$O,5,FALSE)),"",VLOOKUP($A14,Full_list!$B:$O,5,FALSE))</f>
      </c>
      <c r="F14" s="39">
        <f>IF(ISERROR(VLOOKUP($A14,Full_list!$B:$O,6,FALSE)),"",VLOOKUP($A14,Full_list!$B:$O,6,FALSE))</f>
      </c>
      <c r="G14" s="39">
        <f>IF(ISERROR(VLOOKUP($A14,Full_list!$B:$O,7,FALSE)),"",VLOOKUP($A14,Full_list!$B:$O,7,FALSE))</f>
      </c>
      <c r="H14" s="39">
        <f>IF(ISERROR(VLOOKUP($A14,Full_list!$B:$O,10,FALSE)),"",VLOOKUP($A14,Full_list!$B:$O,10,FALSE))</f>
      </c>
    </row>
    <row r="15" spans="1:8" x14ac:dyDescent="0.25">
      <c r="A15" s="39" t="s">
        <v>132</v>
      </c>
      <c r="B15" s="39">
        <f>IF(ISERROR(VLOOKUP($A15,Full_list!$B:$O,3,FALSE)),"",VLOOKUP($A15,Full_list!$B:$O,3,FALSE))</f>
      </c>
      <c r="C15" s="39">
        <f>IF(LEN(TRIM(B15)) &gt; 0, B15, 'Augsti riski-kopsavilkums'!C15)</f>
      </c>
      <c r="D15" s="132">
        <f>IF(ISERROR(VLOOKUP($A15,Full_list!$B:$O,4,FALSE)),"",VLOOKUP($A15,Full_list!$B:$O,4,FALSE))</f>
      </c>
      <c r="E15" s="39">
        <f>IF(ISERROR(VLOOKUP($A15,Full_list!$B:$O,5,FALSE)),"",VLOOKUP($A15,Full_list!$B:$O,5,FALSE))</f>
      </c>
      <c r="F15" s="39">
        <f>IF(ISERROR(VLOOKUP($A15,Full_list!$B:$O,6,FALSE)),"",VLOOKUP($A15,Full_list!$B:$O,6,FALSE))</f>
      </c>
      <c r="G15" s="39">
        <f>IF(ISERROR(VLOOKUP($A15,Full_list!$B:$O,7,FALSE)),"",VLOOKUP($A15,Full_list!$B:$O,7,FALSE))</f>
      </c>
      <c r="H15" s="39">
        <f>IF(ISERROR(VLOOKUP($A15,Full_list!$B:$O,10,FALSE)),"",VLOOKUP($A15,Full_list!$B:$O,10,FALSE))</f>
      </c>
    </row>
    <row r="16" spans="1:8" x14ac:dyDescent="0.25">
      <c r="A16" s="39" t="s">
        <v>133</v>
      </c>
      <c r="B16" s="39">
        <f>IF(ISERROR(VLOOKUP($A16,Full_list!$B:$O,3,FALSE)),"",VLOOKUP($A16,Full_list!$B:$O,3,FALSE))</f>
      </c>
      <c r="C16" s="39">
        <f>IF(LEN(TRIM(B16)) &gt; 0, B16, 'Augsti riski-kopsavilkums'!C16)</f>
      </c>
      <c r="D16" s="132">
        <f>IF(ISERROR(VLOOKUP($A16,Full_list!$B:$O,4,FALSE)),"",VLOOKUP($A16,Full_list!$B:$O,4,FALSE))</f>
      </c>
      <c r="E16" s="39">
        <f>IF(ISERROR(VLOOKUP($A16,Full_list!$B:$O,5,FALSE)),"",VLOOKUP($A16,Full_list!$B:$O,5,FALSE))</f>
      </c>
      <c r="F16" s="39">
        <f>IF(ISERROR(VLOOKUP($A16,Full_list!$B:$O,6,FALSE)),"",VLOOKUP($A16,Full_list!$B:$O,6,FALSE))</f>
      </c>
      <c r="G16" s="39">
        <f>IF(ISERROR(VLOOKUP($A16,Full_list!$B:$O,7,FALSE)),"",VLOOKUP($A16,Full_list!$B:$O,7,FALSE))</f>
      </c>
      <c r="H16" s="39">
        <f>IF(ISERROR(VLOOKUP($A16,Full_list!$B:$O,10,FALSE)),"",VLOOKUP($A16,Full_list!$B:$O,10,FALSE))</f>
      </c>
    </row>
    <row r="17" spans="1:8" x14ac:dyDescent="0.25">
      <c r="A17" s="39" t="s">
        <v>134</v>
      </c>
      <c r="B17" s="39">
        <f>IF(ISERROR(VLOOKUP($A17,Full_list!$B:$O,3,FALSE)),"",VLOOKUP($A17,Full_list!$B:$O,3,FALSE))</f>
      </c>
      <c r="C17" s="39">
        <f>IF(LEN(TRIM(B17)) &gt; 0, B17, 'Augsti riski-kopsavilkums'!C17)</f>
      </c>
      <c r="D17" s="132">
        <f>IF(ISERROR(VLOOKUP($A17,Full_list!$B:$O,4,FALSE)),"",VLOOKUP($A17,Full_list!$B:$O,4,FALSE))</f>
      </c>
      <c r="E17" s="39">
        <f>IF(ISERROR(VLOOKUP($A17,Full_list!$B:$O,5,FALSE)),"",VLOOKUP($A17,Full_list!$B:$O,5,FALSE))</f>
      </c>
      <c r="F17" s="39">
        <f>IF(ISERROR(VLOOKUP($A17,Full_list!$B:$O,6,FALSE)),"",VLOOKUP($A17,Full_list!$B:$O,6,FALSE))</f>
      </c>
      <c r="G17" s="39">
        <f>IF(ISERROR(VLOOKUP($A17,Full_list!$B:$O,7,FALSE)),"",VLOOKUP($A17,Full_list!$B:$O,7,FALSE))</f>
      </c>
      <c r="H17" s="39">
        <f>IF(ISERROR(VLOOKUP($A17,Full_list!$B:$O,10,FALSE)),"",VLOOKUP($A17,Full_list!$B:$O,10,FALSE))</f>
      </c>
    </row>
    <row r="18" spans="1:8" x14ac:dyDescent="0.25">
      <c r="A18" s="39" t="s">
        <v>135</v>
      </c>
      <c r="B18" s="39">
        <f>IF(ISERROR(VLOOKUP($A18,Full_list!$B:$O,3,FALSE)),"",VLOOKUP($A18,Full_list!$B:$O,3,FALSE))</f>
      </c>
      <c r="C18" s="39">
        <f>IF(LEN(TRIM(B18)) &gt; 0, B18, 'Augsti riski-kopsavilkums'!C18)</f>
      </c>
      <c r="D18" s="132">
        <f>IF(ISERROR(VLOOKUP($A18,Full_list!$B:$O,4,FALSE)),"",VLOOKUP($A18,Full_list!$B:$O,4,FALSE))</f>
      </c>
      <c r="E18" s="39">
        <f>IF(ISERROR(VLOOKUP($A18,Full_list!$B:$O,5,FALSE)),"",VLOOKUP($A18,Full_list!$B:$O,5,FALSE))</f>
      </c>
      <c r="F18" s="39">
        <f>IF(ISERROR(VLOOKUP($A18,Full_list!$B:$O,6,FALSE)),"",VLOOKUP($A18,Full_list!$B:$O,6,FALSE))</f>
      </c>
      <c r="G18" s="39">
        <f>IF(ISERROR(VLOOKUP($A18,Full_list!$B:$O,7,FALSE)),"",VLOOKUP($A18,Full_list!$B:$O,7,FALSE))</f>
      </c>
      <c r="H18" s="39">
        <f>IF(ISERROR(VLOOKUP($A18,Full_list!$B:$O,10,FALSE)),"",VLOOKUP($A18,Full_list!$B:$O,10,FALSE))</f>
      </c>
    </row>
    <row r="19" spans="1:8" x14ac:dyDescent="0.25">
      <c r="A19" s="39" t="s">
        <v>136</v>
      </c>
      <c r="B19" s="39">
        <f>IF(ISERROR(VLOOKUP($A19,Full_list!$B:$O,3,FALSE)),"",VLOOKUP($A19,Full_list!$B:$O,3,FALSE))</f>
      </c>
      <c r="C19" s="39">
        <f>IF(LEN(TRIM(B19)) &gt; 0, B19, 'Augsti riski-kopsavilkums'!C19)</f>
      </c>
      <c r="D19" s="132">
        <f>IF(ISERROR(VLOOKUP($A19,Full_list!$B:$O,4,FALSE)),"",VLOOKUP($A19,Full_list!$B:$O,4,FALSE))</f>
      </c>
      <c r="E19" s="39">
        <f>IF(ISERROR(VLOOKUP($A19,Full_list!$B:$O,5,FALSE)),"",VLOOKUP($A19,Full_list!$B:$O,5,FALSE))</f>
      </c>
      <c r="F19" s="39">
        <f>IF(ISERROR(VLOOKUP($A19,Full_list!$B:$O,6,FALSE)),"",VLOOKUP($A19,Full_list!$B:$O,6,FALSE))</f>
      </c>
      <c r="G19" s="39">
        <f>IF(ISERROR(VLOOKUP($A19,Full_list!$B:$O,7,FALSE)),"",VLOOKUP($A19,Full_list!$B:$O,7,FALSE))</f>
      </c>
      <c r="H19" s="39">
        <f>IF(ISERROR(VLOOKUP($A19,Full_list!$B:$O,10,FALSE)),"",VLOOKUP($A19,Full_list!$B:$O,10,FALSE))</f>
      </c>
    </row>
    <row r="20" spans="1:8" x14ac:dyDescent="0.25">
      <c r="A20" s="39" t="s">
        <v>137</v>
      </c>
      <c r="B20" s="39">
        <f>IF(ISERROR(VLOOKUP($A20,Full_list!$B:$O,3,FALSE)),"",VLOOKUP($A20,Full_list!$B:$O,3,FALSE))</f>
      </c>
      <c r="C20" s="39">
        <f>IF(LEN(TRIM(B20)) &gt; 0, B20, 'Augsti riski-kopsavilkums'!C20)</f>
      </c>
      <c r="D20" s="132">
        <f>IF(ISERROR(VLOOKUP($A20,Full_list!$B:$O,4,FALSE)),"",VLOOKUP($A20,Full_list!$B:$O,4,FALSE))</f>
      </c>
      <c r="E20" s="39">
        <f>IF(ISERROR(VLOOKUP($A20,Full_list!$B:$O,5,FALSE)),"",VLOOKUP($A20,Full_list!$B:$O,5,FALSE))</f>
      </c>
      <c r="F20" s="39">
        <f>IF(ISERROR(VLOOKUP($A20,Full_list!$B:$O,6,FALSE)),"",VLOOKUP($A20,Full_list!$B:$O,6,FALSE))</f>
      </c>
      <c r="G20" s="39">
        <f>IF(ISERROR(VLOOKUP($A20,Full_list!$B:$O,7,FALSE)),"",VLOOKUP($A20,Full_list!$B:$O,7,FALSE))</f>
      </c>
      <c r="H20" s="39">
        <f>IF(ISERROR(VLOOKUP($A20,Full_list!$B:$O,10,FALSE)),"",VLOOKUP($A20,Full_list!$B:$O,10,FALSE))</f>
      </c>
    </row>
    <row r="21" spans="1:8" x14ac:dyDescent="0.25">
      <c r="A21" s="39" t="s">
        <v>138</v>
      </c>
      <c r="B21" s="39">
        <f>IF(ISERROR(VLOOKUP($A21,Full_list!$B:$O,3,FALSE)),"",VLOOKUP($A21,Full_list!$B:$O,3,FALSE))</f>
      </c>
      <c r="C21" s="39">
        <f>IF(LEN(TRIM(B21)) &gt; 0, B21, 'Augsti riski-kopsavilkums'!C21)</f>
      </c>
      <c r="D21" s="132">
        <f>IF(ISERROR(VLOOKUP($A21,Full_list!$B:$O,4,FALSE)),"",VLOOKUP($A21,Full_list!$B:$O,4,FALSE))</f>
      </c>
      <c r="E21" s="39">
        <f>IF(ISERROR(VLOOKUP($A21,Full_list!$B:$O,5,FALSE)),"",VLOOKUP($A21,Full_list!$B:$O,5,FALSE))</f>
      </c>
      <c r="F21" s="39">
        <f>IF(ISERROR(VLOOKUP($A21,Full_list!$B:$O,6,FALSE)),"",VLOOKUP($A21,Full_list!$B:$O,6,FALSE))</f>
      </c>
      <c r="G21" s="39">
        <f>IF(ISERROR(VLOOKUP($A21,Full_list!$B:$O,7,FALSE)),"",VLOOKUP($A21,Full_list!$B:$O,7,FALSE))</f>
      </c>
      <c r="H21" s="39">
        <f>IF(ISERROR(VLOOKUP($A21,Full_list!$B:$O,10,FALSE)),"",VLOOKUP($A21,Full_list!$B:$O,10,FALSE))</f>
      </c>
    </row>
    <row r="22" spans="1:8" x14ac:dyDescent="0.25">
      <c r="A22" s="39" t="s">
        <v>139</v>
      </c>
      <c r="B22" s="39">
        <f>IF(ISERROR(VLOOKUP($A22,Full_list!$B:$O,3,FALSE)),"",VLOOKUP($A22,Full_list!$B:$O,3,FALSE))</f>
      </c>
      <c r="C22" s="39">
        <f>IF(LEN(TRIM(B22)) &gt; 0, B22, 'Augsti riski-kopsavilkums'!C22)</f>
      </c>
      <c r="D22" s="132">
        <f>IF(ISERROR(VLOOKUP($A22,Full_list!$B:$O,4,FALSE)),"",VLOOKUP($A22,Full_list!$B:$O,4,FALSE))</f>
      </c>
      <c r="E22" s="39">
        <f>IF(ISERROR(VLOOKUP($A22,Full_list!$B:$O,5,FALSE)),"",VLOOKUP($A22,Full_list!$B:$O,5,FALSE))</f>
      </c>
      <c r="F22" s="39">
        <f>IF(ISERROR(VLOOKUP($A22,Full_list!$B:$O,6,FALSE)),"",VLOOKUP($A22,Full_list!$B:$O,6,FALSE))</f>
      </c>
      <c r="G22" s="39">
        <f>IF(ISERROR(VLOOKUP($A22,Full_list!$B:$O,7,FALSE)),"",VLOOKUP($A22,Full_list!$B:$O,7,FALSE))</f>
      </c>
      <c r="H22" s="39">
        <f>IF(ISERROR(VLOOKUP($A22,Full_list!$B:$O,10,FALSE)),"",VLOOKUP($A22,Full_list!$B:$O,10,FALSE))</f>
      </c>
    </row>
    <row r="23" spans="1:8" x14ac:dyDescent="0.25">
      <c r="A23" s="39" t="s">
        <v>140</v>
      </c>
      <c r="B23" s="39">
        <f>IF(ISERROR(VLOOKUP($A23,Full_list!$B:$O,3,FALSE)),"",VLOOKUP($A23,Full_list!$B:$O,3,FALSE))</f>
      </c>
      <c r="C23" s="39">
        <f>IF(LEN(TRIM(B23)) &gt; 0, B23, 'Augsti riski-kopsavilkums'!C23)</f>
      </c>
      <c r="D23" s="132">
        <f>IF(ISERROR(VLOOKUP($A23,Full_list!$B:$O,4,FALSE)),"",VLOOKUP($A23,Full_list!$B:$O,4,FALSE))</f>
      </c>
      <c r="E23" s="39">
        <f>IF(ISERROR(VLOOKUP($A23,Full_list!$B:$O,5,FALSE)),"",VLOOKUP($A23,Full_list!$B:$O,5,FALSE))</f>
      </c>
      <c r="F23" s="39">
        <f>IF(ISERROR(VLOOKUP($A23,Full_list!$B:$O,6,FALSE)),"",VLOOKUP($A23,Full_list!$B:$O,6,FALSE))</f>
      </c>
      <c r="G23" s="39">
        <f>IF(ISERROR(VLOOKUP($A23,Full_list!$B:$O,7,FALSE)),"",VLOOKUP($A23,Full_list!$B:$O,7,FALSE))</f>
      </c>
      <c r="H23" s="39">
        <f>IF(ISERROR(VLOOKUP($A23,Full_list!$B:$O,10,FALSE)),"",VLOOKUP($A23,Full_list!$B:$O,10,FALSE))</f>
      </c>
    </row>
    <row r="24" spans="1:8" x14ac:dyDescent="0.25">
      <c r="A24" s="39" t="s">
        <v>141</v>
      </c>
      <c r="B24" s="39">
        <f>IF(ISERROR(VLOOKUP($A24,Full_list!$B:$O,3,FALSE)),"",VLOOKUP($A24,Full_list!$B:$O,3,FALSE))</f>
      </c>
      <c r="C24" s="39">
        <f>IF(LEN(TRIM(B24)) &gt; 0, B24, 'Augsti riski-kopsavilkums'!C24)</f>
      </c>
      <c r="D24" s="132">
        <f>IF(ISERROR(VLOOKUP($A24,Full_list!$B:$O,4,FALSE)),"",VLOOKUP($A24,Full_list!$B:$O,4,FALSE))</f>
      </c>
      <c r="E24" s="39">
        <f>IF(ISERROR(VLOOKUP($A24,Full_list!$B:$O,5,FALSE)),"",VLOOKUP($A24,Full_list!$B:$O,5,FALSE))</f>
      </c>
      <c r="F24" s="39">
        <f>IF(ISERROR(VLOOKUP($A24,Full_list!$B:$O,6,FALSE)),"",VLOOKUP($A24,Full_list!$B:$O,6,FALSE))</f>
      </c>
      <c r="G24" s="39">
        <f>IF(ISERROR(VLOOKUP($A24,Full_list!$B:$O,7,FALSE)),"",VLOOKUP($A24,Full_list!$B:$O,7,FALSE))</f>
      </c>
      <c r="H24" s="39">
        <f>IF(ISERROR(VLOOKUP($A24,Full_list!$B:$O,10,FALSE)),"",VLOOKUP($A24,Full_list!$B:$O,10,FALSE))</f>
      </c>
    </row>
    <row r="25" spans="1:8" x14ac:dyDescent="0.25">
      <c r="A25" s="39" t="s">
        <v>142</v>
      </c>
      <c r="B25" s="39">
        <f>IF(ISERROR(VLOOKUP($A25,Full_list!$B:$O,3,FALSE)),"",VLOOKUP($A25,Full_list!$B:$O,3,FALSE))</f>
      </c>
      <c r="C25" s="39">
        <f>IF(LEN(TRIM(B25)) &gt; 0, B25, 'Augsti riski-kopsavilkums'!C25)</f>
      </c>
      <c r="D25" s="132">
        <f>IF(ISERROR(VLOOKUP($A25,Full_list!$B:$O,4,FALSE)),"",VLOOKUP($A25,Full_list!$B:$O,4,FALSE))</f>
      </c>
      <c r="E25" s="39">
        <f>IF(ISERROR(VLOOKUP($A25,Full_list!$B:$O,5,FALSE)),"",VLOOKUP($A25,Full_list!$B:$O,5,FALSE))</f>
      </c>
      <c r="F25" s="39">
        <f>IF(ISERROR(VLOOKUP($A25,Full_list!$B:$O,6,FALSE)),"",VLOOKUP($A25,Full_list!$B:$O,6,FALSE))</f>
      </c>
      <c r="G25" s="39">
        <f>IF(ISERROR(VLOOKUP($A25,Full_list!$B:$O,7,FALSE)),"",VLOOKUP($A25,Full_list!$B:$O,7,FALSE))</f>
      </c>
      <c r="H25" s="39">
        <f>IF(ISERROR(VLOOKUP($A25,Full_list!$B:$O,10,FALSE)),"",VLOOKUP($A25,Full_list!$B:$O,10,FALSE))</f>
      </c>
    </row>
    <row r="26" spans="1:8" x14ac:dyDescent="0.25">
      <c r="A26" s="39" t="s">
        <v>143</v>
      </c>
      <c r="B26" s="39">
        <f>IF(ISERROR(VLOOKUP($A26,Full_list!$B:$O,3,FALSE)),"",VLOOKUP($A26,Full_list!$B:$O,3,FALSE))</f>
      </c>
      <c r="C26" s="39">
        <f>IF(LEN(TRIM(B26)) &gt; 0, B26, 'Augsti riski-kopsavilkums'!C26)</f>
      </c>
      <c r="D26" s="132">
        <f>IF(ISERROR(VLOOKUP($A26,Full_list!$B:$O,4,FALSE)),"",VLOOKUP($A26,Full_list!$B:$O,4,FALSE))</f>
      </c>
      <c r="E26" s="39">
        <f>IF(ISERROR(VLOOKUP($A26,Full_list!$B:$O,5,FALSE)),"",VLOOKUP($A26,Full_list!$B:$O,5,FALSE))</f>
      </c>
      <c r="F26" s="39">
        <f>IF(ISERROR(VLOOKUP($A26,Full_list!$B:$O,6,FALSE)),"",VLOOKUP($A26,Full_list!$B:$O,6,FALSE))</f>
      </c>
      <c r="G26" s="39">
        <f>IF(ISERROR(VLOOKUP($A26,Full_list!$B:$O,7,FALSE)),"",VLOOKUP($A26,Full_list!$B:$O,7,FALSE))</f>
      </c>
      <c r="H26" s="39">
        <f>IF(ISERROR(VLOOKUP($A26,Full_list!$B:$O,10,FALSE)),"",VLOOKUP($A26,Full_list!$B:$O,10,FALSE))</f>
      </c>
    </row>
    <row r="27" spans="1:8" x14ac:dyDescent="0.25">
      <c r="A27" s="39" t="s">
        <v>144</v>
      </c>
      <c r="B27" s="39">
        <f>IF(ISERROR(VLOOKUP($A27,Full_list!$B:$O,3,FALSE)),"",VLOOKUP($A27,Full_list!$B:$O,3,FALSE))</f>
      </c>
      <c r="C27" s="39">
        <f>IF(LEN(TRIM(B27)) &gt; 0, B27, 'Augsti riski-kopsavilkums'!C27)</f>
      </c>
      <c r="D27" s="132">
        <f>IF(ISERROR(VLOOKUP($A27,Full_list!$B:$O,4,FALSE)),"",VLOOKUP($A27,Full_list!$B:$O,4,FALSE))</f>
      </c>
      <c r="E27" s="39">
        <f>IF(ISERROR(VLOOKUP($A27,Full_list!$B:$O,5,FALSE)),"",VLOOKUP($A27,Full_list!$B:$O,5,FALSE))</f>
      </c>
      <c r="F27" s="39">
        <f>IF(ISERROR(VLOOKUP($A27,Full_list!$B:$O,6,FALSE)),"",VLOOKUP($A27,Full_list!$B:$O,6,FALSE))</f>
      </c>
      <c r="G27" s="39">
        <f>IF(ISERROR(VLOOKUP($A27,Full_list!$B:$O,7,FALSE)),"",VLOOKUP($A27,Full_list!$B:$O,7,FALSE))</f>
      </c>
      <c r="H27" s="39">
        <f>IF(ISERROR(VLOOKUP($A27,Full_list!$B:$O,10,FALSE)),"",VLOOKUP($A27,Full_list!$B:$O,10,FALSE))</f>
      </c>
    </row>
    <row r="28" spans="1:8" x14ac:dyDescent="0.25">
      <c r="A28" s="39" t="s">
        <v>145</v>
      </c>
      <c r="B28" s="39">
        <f>IF(ISERROR(VLOOKUP($A28,Full_list!$B:$O,3,FALSE)),"",VLOOKUP($A28,Full_list!$B:$O,3,FALSE))</f>
      </c>
      <c r="C28" s="39">
        <f>IF(LEN(TRIM(B28)) &gt; 0, B28, 'Augsti riski-kopsavilkums'!C28)</f>
      </c>
      <c r="D28" s="132">
        <f>IF(ISERROR(VLOOKUP($A28,Full_list!$B:$O,4,FALSE)),"",VLOOKUP($A28,Full_list!$B:$O,4,FALSE))</f>
      </c>
      <c r="E28" s="39">
        <f>IF(ISERROR(VLOOKUP($A28,Full_list!$B:$O,5,FALSE)),"",VLOOKUP($A28,Full_list!$B:$O,5,FALSE))</f>
      </c>
      <c r="F28" s="39">
        <f>IF(ISERROR(VLOOKUP($A28,Full_list!$B:$O,6,FALSE)),"",VLOOKUP($A28,Full_list!$B:$O,6,FALSE))</f>
      </c>
      <c r="G28" s="39">
        <f>IF(ISERROR(VLOOKUP($A28,Full_list!$B:$O,7,FALSE)),"",VLOOKUP($A28,Full_list!$B:$O,7,FALSE))</f>
      </c>
      <c r="H28" s="39">
        <f>IF(ISERROR(VLOOKUP($A28,Full_list!$B:$O,10,FALSE)),"",VLOOKUP($A28,Full_list!$B:$O,10,FALSE))</f>
      </c>
    </row>
    <row r="29" spans="1:8" x14ac:dyDescent="0.25">
      <c r="A29" s="39" t="s">
        <v>146</v>
      </c>
      <c r="B29" s="39">
        <f>IF(ISERROR(VLOOKUP($A29,Full_list!$B:$O,3,FALSE)),"",VLOOKUP($A29,Full_list!$B:$O,3,FALSE))</f>
      </c>
      <c r="C29" s="39">
        <f>IF(LEN(TRIM(B29)) &gt; 0, B29, 'Augsti riski-kopsavilkums'!C29)</f>
      </c>
      <c r="D29" s="132">
        <f>IF(ISERROR(VLOOKUP($A29,Full_list!$B:$O,4,FALSE)),"",VLOOKUP($A29,Full_list!$B:$O,4,FALSE))</f>
      </c>
      <c r="E29" s="39">
        <f>IF(ISERROR(VLOOKUP($A29,Full_list!$B:$O,5,FALSE)),"",VLOOKUP($A29,Full_list!$B:$O,5,FALSE))</f>
      </c>
      <c r="F29" s="39">
        <f>IF(ISERROR(VLOOKUP($A29,Full_list!$B:$O,6,FALSE)),"",VLOOKUP($A29,Full_list!$B:$O,6,FALSE))</f>
      </c>
      <c r="G29" s="39">
        <f>IF(ISERROR(VLOOKUP($A29,Full_list!$B:$O,7,FALSE)),"",VLOOKUP($A29,Full_list!$B:$O,7,FALSE))</f>
      </c>
      <c r="H29" s="39">
        <f>IF(ISERROR(VLOOKUP($A29,Full_list!$B:$O,10,FALSE)),"",VLOOKUP($A29,Full_list!$B:$O,10,FALSE))</f>
      </c>
    </row>
    <row r="30" spans="1:8" x14ac:dyDescent="0.25">
      <c r="A30" s="39" t="s">
        <v>147</v>
      </c>
      <c r="B30" s="39">
        <f>IF(ISERROR(VLOOKUP($A30,Full_list!$B:$O,3,FALSE)),"",VLOOKUP($A30,Full_list!$B:$O,3,FALSE))</f>
      </c>
      <c r="C30" s="39">
        <f>IF(LEN(TRIM(B30)) &gt; 0, B30, 'Augsti riski-kopsavilkums'!C30)</f>
      </c>
      <c r="D30" s="132">
        <f>IF(ISERROR(VLOOKUP($A30,Full_list!$B:$O,4,FALSE)),"",VLOOKUP($A30,Full_list!$B:$O,4,FALSE))</f>
      </c>
      <c r="E30" s="39">
        <f>IF(ISERROR(VLOOKUP($A30,Full_list!$B:$O,5,FALSE)),"",VLOOKUP($A30,Full_list!$B:$O,5,FALSE))</f>
      </c>
      <c r="F30" s="39">
        <f>IF(ISERROR(VLOOKUP($A30,Full_list!$B:$O,6,FALSE)),"",VLOOKUP($A30,Full_list!$B:$O,6,FALSE))</f>
      </c>
      <c r="G30" s="39">
        <f>IF(ISERROR(VLOOKUP($A30,Full_list!$B:$O,7,FALSE)),"",VLOOKUP($A30,Full_list!$B:$O,7,FALSE))</f>
      </c>
      <c r="H30" s="39">
        <f>IF(ISERROR(VLOOKUP($A30,Full_list!$B:$O,10,FALSE)),"",VLOOKUP($A30,Full_list!$B:$O,10,FALSE))</f>
      </c>
    </row>
    <row r="31" spans="1:8" x14ac:dyDescent="0.25">
      <c r="A31" s="39" t="s">
        <v>148</v>
      </c>
      <c r="B31" s="39">
        <f>IF(ISERROR(VLOOKUP($A31,Full_list!$B:$O,3,FALSE)),"",VLOOKUP($A31,Full_list!$B:$O,3,FALSE))</f>
      </c>
      <c r="C31" s="39">
        <f>IF(LEN(TRIM(B31)) &gt; 0, B31, 'Augsti riski-kopsavilkums'!C31)</f>
      </c>
      <c r="D31" s="132">
        <f>IF(ISERROR(VLOOKUP($A31,Full_list!$B:$O,4,FALSE)),"",VLOOKUP($A31,Full_list!$B:$O,4,FALSE))</f>
      </c>
      <c r="E31" s="39">
        <f>IF(ISERROR(VLOOKUP($A31,Full_list!$B:$O,5,FALSE)),"",VLOOKUP($A31,Full_list!$B:$O,5,FALSE))</f>
      </c>
      <c r="F31" s="39">
        <f>IF(ISERROR(VLOOKUP($A31,Full_list!$B:$O,6,FALSE)),"",VLOOKUP($A31,Full_list!$B:$O,6,FALSE))</f>
      </c>
      <c r="G31" s="39">
        <f>IF(ISERROR(VLOOKUP($A31,Full_list!$B:$O,7,FALSE)),"",VLOOKUP($A31,Full_list!$B:$O,7,FALSE))</f>
      </c>
      <c r="H31" s="39">
        <f>IF(ISERROR(VLOOKUP($A31,Full_list!$B:$O,10,FALSE)),"",VLOOKUP($A31,Full_list!$B:$O,10,FALSE))</f>
      </c>
    </row>
    <row r="32" spans="1:8" x14ac:dyDescent="0.25">
      <c r="A32" s="39" t="s">
        <v>149</v>
      </c>
      <c r="B32" s="39">
        <f>IF(ISERROR(VLOOKUP($A32,Full_list!$B:$O,3,FALSE)),"",VLOOKUP($A32,Full_list!$B:$O,3,FALSE))</f>
      </c>
      <c r="C32" s="39">
        <f>IF(LEN(TRIM(B32)) &gt; 0, B32, 'Augsti riski-kopsavilkums'!C32)</f>
      </c>
      <c r="D32" s="132">
        <f>IF(ISERROR(VLOOKUP($A32,Full_list!$B:$O,4,FALSE)),"",VLOOKUP($A32,Full_list!$B:$O,4,FALSE))</f>
      </c>
      <c r="E32" s="39">
        <f>IF(ISERROR(VLOOKUP($A32,Full_list!$B:$O,5,FALSE)),"",VLOOKUP($A32,Full_list!$B:$O,5,FALSE))</f>
      </c>
      <c r="F32" s="39">
        <f>IF(ISERROR(VLOOKUP($A32,Full_list!$B:$O,6,FALSE)),"",VLOOKUP($A32,Full_list!$B:$O,6,FALSE))</f>
      </c>
      <c r="G32" s="39">
        <f>IF(ISERROR(VLOOKUP($A32,Full_list!$B:$O,7,FALSE)),"",VLOOKUP($A32,Full_list!$B:$O,7,FALSE))</f>
      </c>
      <c r="H32" s="39">
        <f>IF(ISERROR(VLOOKUP($A32,Full_list!$B:$O,10,FALSE)),"",VLOOKUP($A32,Full_list!$B:$O,10,FALSE))</f>
      </c>
    </row>
    <row r="33" spans="1:8" x14ac:dyDescent="0.25">
      <c r="A33" s="39" t="s">
        <v>150</v>
      </c>
      <c r="B33" s="39">
        <f>IF(ISERROR(VLOOKUP($A33,Full_list!$B:$O,3,FALSE)),"",VLOOKUP($A33,Full_list!$B:$O,3,FALSE))</f>
      </c>
      <c r="C33" s="39">
        <f>IF(LEN(TRIM(B33)) &gt; 0, B33, 'Augsti riski-kopsavilkums'!C33)</f>
      </c>
      <c r="D33" s="132">
        <f>IF(ISERROR(VLOOKUP($A33,Full_list!$B:$O,4,FALSE)),"",VLOOKUP($A33,Full_list!$B:$O,4,FALSE))</f>
      </c>
      <c r="E33" s="39">
        <f>IF(ISERROR(VLOOKUP($A33,Full_list!$B:$O,5,FALSE)),"",VLOOKUP($A33,Full_list!$B:$O,5,FALSE))</f>
      </c>
      <c r="F33" s="39">
        <f>IF(ISERROR(VLOOKUP($A33,Full_list!$B:$O,6,FALSE)),"",VLOOKUP($A33,Full_list!$B:$O,6,FALSE))</f>
      </c>
      <c r="G33" s="39">
        <f>IF(ISERROR(VLOOKUP($A33,Full_list!$B:$O,7,FALSE)),"",VLOOKUP($A33,Full_list!$B:$O,7,FALSE))</f>
      </c>
      <c r="H33" s="39">
        <f>IF(ISERROR(VLOOKUP($A33,Full_list!$B:$O,10,FALSE)),"",VLOOKUP($A33,Full_list!$B:$O,10,FALSE))</f>
      </c>
    </row>
    <row r="34" spans="1:8" x14ac:dyDescent="0.25">
      <c r="A34" s="39" t="s">
        <v>151</v>
      </c>
      <c r="B34" s="39">
        <f>IF(ISERROR(VLOOKUP($A34,Full_list!$B:$O,3,FALSE)),"",VLOOKUP($A34,Full_list!$B:$O,3,FALSE))</f>
      </c>
      <c r="C34" s="39">
        <f>IF(LEN(TRIM(B34)) &gt; 0, B34, 'Augsti riski-kopsavilkums'!C34)</f>
      </c>
      <c r="D34" s="132">
        <f>IF(ISERROR(VLOOKUP($A34,Full_list!$B:$O,4,FALSE)),"",VLOOKUP($A34,Full_list!$B:$O,4,FALSE))</f>
      </c>
      <c r="E34" s="39">
        <f>IF(ISERROR(VLOOKUP($A34,Full_list!$B:$O,5,FALSE)),"",VLOOKUP($A34,Full_list!$B:$O,5,FALSE))</f>
      </c>
      <c r="F34" s="39">
        <f>IF(ISERROR(VLOOKUP($A34,Full_list!$B:$O,6,FALSE)),"",VLOOKUP($A34,Full_list!$B:$O,6,FALSE))</f>
      </c>
      <c r="G34" s="39">
        <f>IF(ISERROR(VLOOKUP($A34,Full_list!$B:$O,7,FALSE)),"",VLOOKUP($A34,Full_list!$B:$O,7,FALSE))</f>
      </c>
      <c r="H34" s="39">
        <f>IF(ISERROR(VLOOKUP($A34,Full_list!$B:$O,10,FALSE)),"",VLOOKUP($A34,Full_list!$B:$O,10,FALSE))</f>
      </c>
    </row>
    <row r="35" spans="1:8" x14ac:dyDescent="0.25">
      <c r="A35" s="39" t="s">
        <v>152</v>
      </c>
      <c r="B35" s="39">
        <f>IF(ISERROR(VLOOKUP($A35,Full_list!$B:$O,3,FALSE)),"",VLOOKUP($A35,Full_list!$B:$O,3,FALSE))</f>
      </c>
      <c r="C35" s="39">
        <f>IF(LEN(TRIM(B35)) &gt; 0, B35, 'Augsti riski-kopsavilkums'!C35)</f>
      </c>
      <c r="D35" s="132">
        <f>IF(ISERROR(VLOOKUP($A35,Full_list!$B:$O,4,FALSE)),"",VLOOKUP($A35,Full_list!$B:$O,4,FALSE))</f>
      </c>
      <c r="E35" s="39">
        <f>IF(ISERROR(VLOOKUP($A35,Full_list!$B:$O,5,FALSE)),"",VLOOKUP($A35,Full_list!$B:$O,5,FALSE))</f>
      </c>
      <c r="F35" s="39">
        <f>IF(ISERROR(VLOOKUP($A35,Full_list!$B:$O,6,FALSE)),"",VLOOKUP($A35,Full_list!$B:$O,6,FALSE))</f>
      </c>
      <c r="G35" s="39">
        <f>IF(ISERROR(VLOOKUP($A35,Full_list!$B:$O,7,FALSE)),"",VLOOKUP($A35,Full_list!$B:$O,7,FALSE))</f>
      </c>
      <c r="H35" s="39">
        <f>IF(ISERROR(VLOOKUP($A35,Full_list!$B:$O,10,FALSE)),"",VLOOKUP($A35,Full_list!$B:$O,10,FALSE))</f>
      </c>
    </row>
    <row r="36" spans="1:8" x14ac:dyDescent="0.25">
      <c r="A36" s="39" t="s">
        <v>153</v>
      </c>
      <c r="B36" s="39">
        <f>IF(ISERROR(VLOOKUP($A36,Full_list!$B:$O,3,FALSE)),"",VLOOKUP($A36,Full_list!$B:$O,3,FALSE))</f>
      </c>
      <c r="C36" s="39">
        <f>IF(LEN(TRIM(B36)) &gt; 0, B36, 'Augsti riski-kopsavilkums'!C36)</f>
      </c>
      <c r="D36" s="132">
        <f>IF(ISERROR(VLOOKUP($A36,Full_list!$B:$O,4,FALSE)),"",VLOOKUP($A36,Full_list!$B:$O,4,FALSE))</f>
      </c>
      <c r="E36" s="39">
        <f>IF(ISERROR(VLOOKUP($A36,Full_list!$B:$O,5,FALSE)),"",VLOOKUP($A36,Full_list!$B:$O,5,FALSE))</f>
      </c>
      <c r="F36" s="39">
        <f>IF(ISERROR(VLOOKUP($A36,Full_list!$B:$O,6,FALSE)),"",VLOOKUP($A36,Full_list!$B:$O,6,FALSE))</f>
      </c>
      <c r="G36" s="39">
        <f>IF(ISERROR(VLOOKUP($A36,Full_list!$B:$O,7,FALSE)),"",VLOOKUP($A36,Full_list!$B:$O,7,FALSE))</f>
      </c>
      <c r="H36" s="39">
        <f>IF(ISERROR(VLOOKUP($A36,Full_list!$B:$O,10,FALSE)),"",VLOOKUP($A36,Full_list!$B:$O,10,FALSE))</f>
      </c>
    </row>
    <row r="37" spans="1:8" x14ac:dyDescent="0.25">
      <c r="A37" s="39" t="s">
        <v>154</v>
      </c>
      <c r="B37" s="39">
        <f>IF(ISERROR(VLOOKUP($A37,Full_list!$B:$O,3,FALSE)),"",VLOOKUP($A37,Full_list!$B:$O,3,FALSE))</f>
      </c>
      <c r="C37" s="39">
        <f>IF(LEN(TRIM(B37)) &gt; 0, B37, 'Augsti riski-kopsavilkums'!C37)</f>
      </c>
      <c r="D37" s="132">
        <f>IF(ISERROR(VLOOKUP($A37,Full_list!$B:$O,4,FALSE)),"",VLOOKUP($A37,Full_list!$B:$O,4,FALSE))</f>
      </c>
      <c r="E37" s="39">
        <f>IF(ISERROR(VLOOKUP($A37,Full_list!$B:$O,5,FALSE)),"",VLOOKUP($A37,Full_list!$B:$O,5,FALSE))</f>
      </c>
      <c r="F37" s="39">
        <f>IF(ISERROR(VLOOKUP($A37,Full_list!$B:$O,6,FALSE)),"",VLOOKUP($A37,Full_list!$B:$O,6,FALSE))</f>
      </c>
      <c r="G37" s="39">
        <f>IF(ISERROR(VLOOKUP($A37,Full_list!$B:$O,7,FALSE)),"",VLOOKUP($A37,Full_list!$B:$O,7,FALSE))</f>
      </c>
      <c r="H37" s="39">
        <f>IF(ISERROR(VLOOKUP($A37,Full_list!$B:$O,10,FALSE)),"",VLOOKUP($A37,Full_list!$B:$O,10,FALSE))</f>
      </c>
    </row>
    <row r="38" spans="1:8" x14ac:dyDescent="0.25">
      <c r="A38" s="39" t="s">
        <v>155</v>
      </c>
      <c r="B38" s="39">
        <f>IF(ISERROR(VLOOKUP($A38,Full_list!$B:$O,3,FALSE)),"",VLOOKUP($A38,Full_list!$B:$O,3,FALSE))</f>
      </c>
      <c r="C38" s="39">
        <f>IF(LEN(TRIM(B38)) &gt; 0, B38, 'Augsti riski-kopsavilkums'!C38)</f>
      </c>
      <c r="D38" s="132">
        <f>IF(ISERROR(VLOOKUP($A38,Full_list!$B:$O,4,FALSE)),"",VLOOKUP($A38,Full_list!$B:$O,4,FALSE))</f>
      </c>
      <c r="E38" s="39">
        <f>IF(ISERROR(VLOOKUP($A38,Full_list!$B:$O,5,FALSE)),"",VLOOKUP($A38,Full_list!$B:$O,5,FALSE))</f>
      </c>
      <c r="F38" s="39">
        <f>IF(ISERROR(VLOOKUP($A38,Full_list!$B:$O,6,FALSE)),"",VLOOKUP($A38,Full_list!$B:$O,6,FALSE))</f>
      </c>
      <c r="G38" s="39">
        <f>IF(ISERROR(VLOOKUP($A38,Full_list!$B:$O,7,FALSE)),"",VLOOKUP($A38,Full_list!$B:$O,7,FALSE))</f>
      </c>
      <c r="H38" s="39">
        <f>IF(ISERROR(VLOOKUP($A38,Full_list!$B:$O,10,FALSE)),"",VLOOKUP($A38,Full_list!$B:$O,10,FALSE))</f>
      </c>
    </row>
    <row r="39" spans="1:8" x14ac:dyDescent="0.25">
      <c r="A39" s="39" t="s">
        <v>156</v>
      </c>
      <c r="B39" s="39">
        <f>IF(ISERROR(VLOOKUP($A39,Full_list!$B:$O,3,FALSE)),"",VLOOKUP($A39,Full_list!$B:$O,3,FALSE))</f>
      </c>
      <c r="C39" s="39">
        <f>IF(LEN(TRIM(B39)) &gt; 0, B39, 'Augsti riski-kopsavilkums'!C39)</f>
      </c>
      <c r="D39" s="132">
        <f>IF(ISERROR(VLOOKUP($A39,Full_list!$B:$O,4,FALSE)),"",VLOOKUP($A39,Full_list!$B:$O,4,FALSE))</f>
      </c>
      <c r="E39" s="39">
        <f>IF(ISERROR(VLOOKUP($A39,Full_list!$B:$O,5,FALSE)),"",VLOOKUP($A39,Full_list!$B:$O,5,FALSE))</f>
      </c>
      <c r="F39" s="39">
        <f>IF(ISERROR(VLOOKUP($A39,Full_list!$B:$O,6,FALSE)),"",VLOOKUP($A39,Full_list!$B:$O,6,FALSE))</f>
      </c>
      <c r="G39" s="39">
        <f>IF(ISERROR(VLOOKUP($A39,Full_list!$B:$O,7,FALSE)),"",VLOOKUP($A39,Full_list!$B:$O,7,FALSE))</f>
      </c>
      <c r="H39" s="39">
        <f>IF(ISERROR(VLOOKUP($A39,Full_list!$B:$O,10,FALSE)),"",VLOOKUP($A39,Full_list!$B:$O,10,FALSE))</f>
      </c>
    </row>
    <row r="40" spans="1:8" x14ac:dyDescent="0.25">
      <c r="A40" s="39" t="s">
        <v>157</v>
      </c>
      <c r="B40" s="39">
        <f>IF(ISERROR(VLOOKUP($A40,Full_list!$B:$O,3,FALSE)),"",VLOOKUP($A40,Full_list!$B:$O,3,FALSE))</f>
      </c>
      <c r="C40" s="39">
        <f>IF(LEN(TRIM(B40)) &gt; 0, B40, 'Augsti riski-kopsavilkums'!C40)</f>
      </c>
      <c r="D40" s="132">
        <f>IF(ISERROR(VLOOKUP($A40,Full_list!$B:$O,4,FALSE)),"",VLOOKUP($A40,Full_list!$B:$O,4,FALSE))</f>
      </c>
      <c r="E40" s="39">
        <f>IF(ISERROR(VLOOKUP($A40,Full_list!$B:$O,5,FALSE)),"",VLOOKUP($A40,Full_list!$B:$O,5,FALSE))</f>
      </c>
      <c r="F40" s="39">
        <f>IF(ISERROR(VLOOKUP($A40,Full_list!$B:$O,6,FALSE)),"",VLOOKUP($A40,Full_list!$B:$O,6,FALSE))</f>
      </c>
      <c r="G40" s="39">
        <f>IF(ISERROR(VLOOKUP($A40,Full_list!$B:$O,7,FALSE)),"",VLOOKUP($A40,Full_list!$B:$O,7,FALSE))</f>
      </c>
      <c r="H40" s="39">
        <f>IF(ISERROR(VLOOKUP($A40,Full_list!$B:$O,10,FALSE)),"",VLOOKUP($A40,Full_list!$B:$O,10,FALSE))</f>
      </c>
    </row>
    <row r="41" spans="1:8" x14ac:dyDescent="0.25">
      <c r="A41" s="39" t="s">
        <v>158</v>
      </c>
      <c r="B41" s="39">
        <f>IF(ISERROR(VLOOKUP($A41,Full_list!$B:$O,3,FALSE)),"",VLOOKUP($A41,Full_list!$B:$O,3,FALSE))</f>
      </c>
      <c r="C41" s="39">
        <f>IF(LEN(TRIM(B41)) &gt; 0, B41, 'Augsti riski-kopsavilkums'!C41)</f>
      </c>
      <c r="D41" s="132">
        <f>IF(ISERROR(VLOOKUP($A41,Full_list!$B:$O,4,FALSE)),"",VLOOKUP($A41,Full_list!$B:$O,4,FALSE))</f>
      </c>
      <c r="E41" s="39">
        <f>IF(ISERROR(VLOOKUP($A41,Full_list!$B:$O,5,FALSE)),"",VLOOKUP($A41,Full_list!$B:$O,5,FALSE))</f>
      </c>
      <c r="F41" s="39">
        <f>IF(ISERROR(VLOOKUP($A41,Full_list!$B:$O,6,FALSE)),"",VLOOKUP($A41,Full_list!$B:$O,6,FALSE))</f>
      </c>
      <c r="G41" s="39">
        <f>IF(ISERROR(VLOOKUP($A41,Full_list!$B:$O,7,FALSE)),"",VLOOKUP($A41,Full_list!$B:$O,7,FALSE))</f>
      </c>
      <c r="H41" s="39">
        <f>IF(ISERROR(VLOOKUP($A41,Full_list!$B:$O,10,FALSE)),"",VLOOKUP($A41,Full_list!$B:$O,10,FALSE))</f>
      </c>
    </row>
    <row r="42" spans="1:8" x14ac:dyDescent="0.25">
      <c r="A42" s="39" t="s">
        <v>159</v>
      </c>
      <c r="B42" s="39">
        <f>IF(ISERROR(VLOOKUP($A42,Full_list!$B:$O,3,FALSE)),"",VLOOKUP($A42,Full_list!$B:$O,3,FALSE))</f>
      </c>
      <c r="C42" s="39">
        <f>IF(LEN(TRIM(B42)) &gt; 0, B42, 'Augsti riski-kopsavilkums'!C42)</f>
      </c>
      <c r="D42" s="132">
        <f>IF(ISERROR(VLOOKUP($A42,Full_list!$B:$O,4,FALSE)),"",VLOOKUP($A42,Full_list!$B:$O,4,FALSE))</f>
      </c>
      <c r="E42" s="39">
        <f>IF(ISERROR(VLOOKUP($A42,Full_list!$B:$O,5,FALSE)),"",VLOOKUP($A42,Full_list!$B:$O,5,FALSE))</f>
      </c>
      <c r="F42" s="39">
        <f>IF(ISERROR(VLOOKUP($A42,Full_list!$B:$O,6,FALSE)),"",VLOOKUP($A42,Full_list!$B:$O,6,FALSE))</f>
      </c>
      <c r="G42" s="39">
        <f>IF(ISERROR(VLOOKUP($A42,Full_list!$B:$O,7,FALSE)),"",VLOOKUP($A42,Full_list!$B:$O,7,FALSE))</f>
      </c>
      <c r="H42" s="39">
        <f>IF(ISERROR(VLOOKUP($A42,Full_list!$B:$O,10,FALSE)),"",VLOOKUP($A42,Full_list!$B:$O,10,FALSE))</f>
      </c>
    </row>
    <row r="43" spans="1:8" x14ac:dyDescent="0.25">
      <c r="A43" s="39" t="s">
        <v>160</v>
      </c>
      <c r="B43" s="39">
        <f>IF(ISERROR(VLOOKUP($A43,Full_list!$B:$O,3,FALSE)),"",VLOOKUP($A43,Full_list!$B:$O,3,FALSE))</f>
      </c>
      <c r="C43" s="39">
        <f>IF(LEN(TRIM(B43)) &gt; 0, B43, 'Augsti riski-kopsavilkums'!C43)</f>
      </c>
      <c r="D43" s="132">
        <f>IF(ISERROR(VLOOKUP($A43,Full_list!$B:$O,4,FALSE)),"",VLOOKUP($A43,Full_list!$B:$O,4,FALSE))</f>
      </c>
      <c r="E43" s="39">
        <f>IF(ISERROR(VLOOKUP($A43,Full_list!$B:$O,5,FALSE)),"",VLOOKUP($A43,Full_list!$B:$O,5,FALSE))</f>
      </c>
      <c r="F43" s="39">
        <f>IF(ISERROR(VLOOKUP($A43,Full_list!$B:$O,6,FALSE)),"",VLOOKUP($A43,Full_list!$B:$O,6,FALSE))</f>
      </c>
      <c r="G43" s="39">
        <f>IF(ISERROR(VLOOKUP($A43,Full_list!$B:$O,7,FALSE)),"",VLOOKUP($A43,Full_list!$B:$O,7,FALSE))</f>
      </c>
      <c r="H43" s="39">
        <f>IF(ISERROR(VLOOKUP($A43,Full_list!$B:$O,10,FALSE)),"",VLOOKUP($A43,Full_list!$B:$O,10,FALSE))</f>
      </c>
    </row>
    <row r="44" spans="1:8" x14ac:dyDescent="0.25">
      <c r="A44" s="39" t="s">
        <v>161</v>
      </c>
      <c r="B44" s="39">
        <f>IF(ISERROR(VLOOKUP($A44,Full_list!$B:$O,3,FALSE)),"",VLOOKUP($A44,Full_list!$B:$O,3,FALSE))</f>
      </c>
      <c r="C44" s="39">
        <f>IF(LEN(TRIM(B44)) &gt; 0, B44, 'Augsti riski-kopsavilkums'!C44)</f>
      </c>
      <c r="D44" s="132">
        <f>IF(ISERROR(VLOOKUP($A44,Full_list!$B:$O,4,FALSE)),"",VLOOKUP($A44,Full_list!$B:$O,4,FALSE))</f>
      </c>
      <c r="E44" s="39">
        <f>IF(ISERROR(VLOOKUP($A44,Full_list!$B:$O,5,FALSE)),"",VLOOKUP($A44,Full_list!$B:$O,5,FALSE))</f>
      </c>
      <c r="F44" s="39">
        <f>IF(ISERROR(VLOOKUP($A44,Full_list!$B:$O,6,FALSE)),"",VLOOKUP($A44,Full_list!$B:$O,6,FALSE))</f>
      </c>
      <c r="G44" s="39">
        <f>IF(ISERROR(VLOOKUP($A44,Full_list!$B:$O,7,FALSE)),"",VLOOKUP($A44,Full_list!$B:$O,7,FALSE))</f>
      </c>
      <c r="H44" s="39">
        <f>IF(ISERROR(VLOOKUP($A44,Full_list!$B:$O,10,FALSE)),"",VLOOKUP($A44,Full_list!$B:$O,10,FALSE))</f>
      </c>
    </row>
    <row r="45" spans="1:8" x14ac:dyDescent="0.25">
      <c r="A45" s="39" t="s">
        <v>162</v>
      </c>
      <c r="B45" s="39">
        <f>IF(ISERROR(VLOOKUP($A45,Full_list!$B:$O,3,FALSE)),"",VLOOKUP($A45,Full_list!$B:$O,3,FALSE))</f>
      </c>
      <c r="C45" s="39">
        <f>IF(LEN(TRIM(B45)) &gt; 0, B45, 'Augsti riski-kopsavilkums'!C45)</f>
      </c>
      <c r="D45" s="132">
        <f>IF(ISERROR(VLOOKUP($A45,Full_list!$B:$O,4,FALSE)),"",VLOOKUP($A45,Full_list!$B:$O,4,FALSE))</f>
      </c>
      <c r="E45" s="39">
        <f>IF(ISERROR(VLOOKUP($A45,Full_list!$B:$O,5,FALSE)),"",VLOOKUP($A45,Full_list!$B:$O,5,FALSE))</f>
      </c>
      <c r="F45" s="39">
        <f>IF(ISERROR(VLOOKUP($A45,Full_list!$B:$O,6,FALSE)),"",VLOOKUP($A45,Full_list!$B:$O,6,FALSE))</f>
      </c>
      <c r="G45" s="39">
        <f>IF(ISERROR(VLOOKUP($A45,Full_list!$B:$O,7,FALSE)),"",VLOOKUP($A45,Full_list!$B:$O,7,FALSE))</f>
      </c>
      <c r="H45" s="39">
        <f>IF(ISERROR(VLOOKUP($A45,Full_list!$B:$O,10,FALSE)),"",VLOOKUP($A45,Full_list!$B:$O,10,FALSE))</f>
      </c>
    </row>
    <row r="46" spans="1:8" x14ac:dyDescent="0.25">
      <c r="A46" s="39" t="s">
        <v>163</v>
      </c>
      <c r="B46" s="39">
        <f>IF(ISERROR(VLOOKUP($A46,Full_list!$B:$O,3,FALSE)),"",VLOOKUP($A46,Full_list!$B:$O,3,FALSE))</f>
      </c>
      <c r="C46" s="39">
        <f>IF(LEN(TRIM(B46)) &gt; 0, B46, 'Augsti riski-kopsavilkums'!C46)</f>
      </c>
      <c r="D46" s="132">
        <f>IF(ISERROR(VLOOKUP($A46,Full_list!$B:$O,4,FALSE)),"",VLOOKUP($A46,Full_list!$B:$O,4,FALSE))</f>
      </c>
      <c r="E46" s="39">
        <f>IF(ISERROR(VLOOKUP($A46,Full_list!$B:$O,5,FALSE)),"",VLOOKUP($A46,Full_list!$B:$O,5,FALSE))</f>
      </c>
      <c r="F46" s="39">
        <f>IF(ISERROR(VLOOKUP($A46,Full_list!$B:$O,6,FALSE)),"",VLOOKUP($A46,Full_list!$B:$O,6,FALSE))</f>
      </c>
      <c r="G46" s="39">
        <f>IF(ISERROR(VLOOKUP($A46,Full_list!$B:$O,7,FALSE)),"",VLOOKUP($A46,Full_list!$B:$O,7,FALSE))</f>
      </c>
      <c r="H46" s="39">
        <f>IF(ISERROR(VLOOKUP($A46,Full_list!$B:$O,10,FALSE)),"",VLOOKUP($A46,Full_list!$B:$O,10,FALSE))</f>
      </c>
    </row>
    <row r="47" spans="1:8" x14ac:dyDescent="0.25">
      <c r="A47" s="39" t="s">
        <v>164</v>
      </c>
      <c r="B47" s="39">
        <f>IF(ISERROR(VLOOKUP($A47,Full_list!$B:$O,3,FALSE)),"",VLOOKUP($A47,Full_list!$B:$O,3,FALSE))</f>
      </c>
      <c r="C47" s="39">
        <f>IF(LEN(TRIM(B47)) &gt; 0, B47, 'Augsti riski-kopsavilkums'!C47)</f>
      </c>
      <c r="D47" s="132">
        <f>IF(ISERROR(VLOOKUP($A47,Full_list!$B:$O,4,FALSE)),"",VLOOKUP($A47,Full_list!$B:$O,4,FALSE))</f>
      </c>
      <c r="E47" s="39">
        <f>IF(ISERROR(VLOOKUP($A47,Full_list!$B:$O,5,FALSE)),"",VLOOKUP($A47,Full_list!$B:$O,5,FALSE))</f>
      </c>
      <c r="F47" s="39">
        <f>IF(ISERROR(VLOOKUP($A47,Full_list!$B:$O,6,FALSE)),"",VLOOKUP($A47,Full_list!$B:$O,6,FALSE))</f>
      </c>
      <c r="G47" s="39">
        <f>IF(ISERROR(VLOOKUP($A47,Full_list!$B:$O,7,FALSE)),"",VLOOKUP($A47,Full_list!$B:$O,7,FALSE))</f>
      </c>
      <c r="H47" s="39">
        <f>IF(ISERROR(VLOOKUP($A47,Full_list!$B:$O,10,FALSE)),"",VLOOKUP($A47,Full_list!$B:$O,10,FALSE))</f>
      </c>
    </row>
    <row r="48" spans="1:8" x14ac:dyDescent="0.25">
      <c r="A48" s="39" t="s">
        <v>165</v>
      </c>
      <c r="B48" s="39">
        <f>IF(ISERROR(VLOOKUP($A48,Full_list!$B:$O,3,FALSE)),"",VLOOKUP($A48,Full_list!$B:$O,3,FALSE))</f>
      </c>
      <c r="C48" s="39">
        <f>IF(LEN(TRIM(B48)) &gt; 0, B48, 'Augsti riski-kopsavilkums'!C48)</f>
      </c>
      <c r="D48" s="132">
        <f>IF(ISERROR(VLOOKUP($A48,Full_list!$B:$O,4,FALSE)),"",VLOOKUP($A48,Full_list!$B:$O,4,FALSE))</f>
      </c>
      <c r="E48" s="39">
        <f>IF(ISERROR(VLOOKUP($A48,Full_list!$B:$O,5,FALSE)),"",VLOOKUP($A48,Full_list!$B:$O,5,FALSE))</f>
      </c>
      <c r="F48" s="39">
        <f>IF(ISERROR(VLOOKUP($A48,Full_list!$B:$O,6,FALSE)),"",VLOOKUP($A48,Full_list!$B:$O,6,FALSE))</f>
      </c>
      <c r="G48" s="39">
        <f>IF(ISERROR(VLOOKUP($A48,Full_list!$B:$O,7,FALSE)),"",VLOOKUP($A48,Full_list!$B:$O,7,FALSE))</f>
      </c>
      <c r="H48" s="39">
        <f>IF(ISERROR(VLOOKUP($A48,Full_list!$B:$O,10,FALSE)),"",VLOOKUP($A48,Full_list!$B:$O,10,FALSE))</f>
      </c>
    </row>
    <row r="49" spans="1:8" x14ac:dyDescent="0.25">
      <c r="A49" s="39" t="s">
        <v>166</v>
      </c>
      <c r="B49" s="39">
        <f>IF(ISERROR(VLOOKUP($A49,Full_list!$B:$O,3,FALSE)),"",VLOOKUP($A49,Full_list!$B:$O,3,FALSE))</f>
      </c>
      <c r="C49" s="39">
        <f>IF(LEN(TRIM(B49)) &gt; 0, B49, 'Augsti riski-kopsavilkums'!C49)</f>
      </c>
      <c r="D49" s="132">
        <f>IF(ISERROR(VLOOKUP($A49,Full_list!$B:$O,4,FALSE)),"",VLOOKUP($A49,Full_list!$B:$O,4,FALSE))</f>
      </c>
      <c r="E49" s="39">
        <f>IF(ISERROR(VLOOKUP($A49,Full_list!$B:$O,5,FALSE)),"",VLOOKUP($A49,Full_list!$B:$O,5,FALSE))</f>
      </c>
      <c r="F49" s="39">
        <f>IF(ISERROR(VLOOKUP($A49,Full_list!$B:$O,6,FALSE)),"",VLOOKUP($A49,Full_list!$B:$O,6,FALSE))</f>
      </c>
      <c r="G49" s="39">
        <f>IF(ISERROR(VLOOKUP($A49,Full_list!$B:$O,7,FALSE)),"",VLOOKUP($A49,Full_list!$B:$O,7,FALSE))</f>
      </c>
      <c r="H49" s="39">
        <f>IF(ISERROR(VLOOKUP($A49,Full_list!$B:$O,10,FALSE)),"",VLOOKUP($A49,Full_list!$B:$O,10,FALSE))</f>
      </c>
    </row>
    <row r="50" spans="1:8" x14ac:dyDescent="0.25">
      <c r="A50" s="39" t="s">
        <v>167</v>
      </c>
      <c r="B50" s="39">
        <f>IF(ISERROR(VLOOKUP($A50,Full_list!$B:$O,3,FALSE)),"",VLOOKUP($A50,Full_list!$B:$O,3,FALSE))</f>
      </c>
      <c r="C50" s="39">
        <f>IF(LEN(TRIM(B50)) &gt; 0, B50, 'Augsti riski-kopsavilkums'!C50)</f>
      </c>
      <c r="D50" s="132">
        <f>IF(ISERROR(VLOOKUP($A50,Full_list!$B:$O,4,FALSE)),"",VLOOKUP($A50,Full_list!$B:$O,4,FALSE))</f>
      </c>
      <c r="E50" s="39">
        <f>IF(ISERROR(VLOOKUP($A50,Full_list!$B:$O,5,FALSE)),"",VLOOKUP($A50,Full_list!$B:$O,5,FALSE))</f>
      </c>
      <c r="F50" s="39">
        <f>IF(ISERROR(VLOOKUP($A50,Full_list!$B:$O,6,FALSE)),"",VLOOKUP($A50,Full_list!$B:$O,6,FALSE))</f>
      </c>
      <c r="G50" s="39">
        <f>IF(ISERROR(VLOOKUP($A50,Full_list!$B:$O,7,FALSE)),"",VLOOKUP($A50,Full_list!$B:$O,7,FALSE))</f>
      </c>
      <c r="H50" s="39">
        <f>IF(ISERROR(VLOOKUP($A50,Full_list!$B:$O,10,FALSE)),"",VLOOKUP($A50,Full_list!$B:$O,10,FALSE))</f>
      </c>
    </row>
    <row r="51" spans="1:8" x14ac:dyDescent="0.25">
      <c r="A51" s="39" t="s">
        <v>168</v>
      </c>
      <c r="B51" s="39">
        <f>IF(ISERROR(VLOOKUP($A51,Full_list!$B:$O,3,FALSE)),"",VLOOKUP($A51,Full_list!$B:$O,3,FALSE))</f>
      </c>
      <c r="C51" s="39">
        <f>IF(LEN(TRIM(B51)) &gt; 0, B51, 'Augsti riski-kopsavilkums'!C51)</f>
      </c>
      <c r="D51" s="132">
        <f>IF(ISERROR(VLOOKUP($A51,Full_list!$B:$O,4,FALSE)),"",VLOOKUP($A51,Full_list!$B:$O,4,FALSE))</f>
      </c>
      <c r="E51" s="39">
        <f>IF(ISERROR(VLOOKUP($A51,Full_list!$B:$O,5,FALSE)),"",VLOOKUP($A51,Full_list!$B:$O,5,FALSE))</f>
      </c>
      <c r="F51" s="39">
        <f>IF(ISERROR(VLOOKUP($A51,Full_list!$B:$O,6,FALSE)),"",VLOOKUP($A51,Full_list!$B:$O,6,FALSE))</f>
      </c>
      <c r="G51" s="39">
        <f>IF(ISERROR(VLOOKUP($A51,Full_list!$B:$O,7,FALSE)),"",VLOOKUP($A51,Full_list!$B:$O,7,FALSE))</f>
      </c>
      <c r="H51" s="39">
        <f>IF(ISERROR(VLOOKUP($A51,Full_list!$B:$O,10,FALSE)),"",VLOOKUP($A51,Full_list!$B:$O,10,FALSE))</f>
      </c>
    </row>
    <row r="52" spans="1:8" x14ac:dyDescent="0.25">
      <c r="A52" s="39" t="s">
        <v>169</v>
      </c>
      <c r="B52" s="39">
        <f>IF(ISERROR(VLOOKUP($A52,Full_list!$B:$O,3,FALSE)),"",VLOOKUP($A52,Full_list!$B:$O,3,FALSE))</f>
      </c>
      <c r="C52" s="39">
        <f>IF(LEN(TRIM(B52)) &gt; 0, B52, 'Augsti riski-kopsavilkums'!C52)</f>
      </c>
      <c r="D52" s="132">
        <f>IF(ISERROR(VLOOKUP($A52,Full_list!$B:$O,4,FALSE)),"",VLOOKUP($A52,Full_list!$B:$O,4,FALSE))</f>
      </c>
      <c r="E52" s="39">
        <f>IF(ISERROR(VLOOKUP($A52,Full_list!$B:$O,5,FALSE)),"",VLOOKUP($A52,Full_list!$B:$O,5,FALSE))</f>
      </c>
      <c r="F52" s="39">
        <f>IF(ISERROR(VLOOKUP($A52,Full_list!$B:$O,6,FALSE)),"",VLOOKUP($A52,Full_list!$B:$O,6,FALSE))</f>
      </c>
      <c r="G52" s="39">
        <f>IF(ISERROR(VLOOKUP($A52,Full_list!$B:$O,7,FALSE)),"",VLOOKUP($A52,Full_list!$B:$O,7,FALSE))</f>
      </c>
      <c r="H52" s="39">
        <f>IF(ISERROR(VLOOKUP($A52,Full_list!$B:$O,10,FALSE)),"",VLOOKUP($A52,Full_list!$B:$O,10,FALSE))</f>
      </c>
    </row>
    <row r="53" spans="1:8" x14ac:dyDescent="0.25">
      <c r="A53" s="39" t="s">
        <v>170</v>
      </c>
      <c r="B53" s="39">
        <f>IF(ISERROR(VLOOKUP($A53,Full_list!$B:$O,3,FALSE)),"",VLOOKUP($A53,Full_list!$B:$O,3,FALSE))</f>
      </c>
      <c r="C53" s="39">
        <f>IF(LEN(TRIM(B53)) &gt; 0, B53, 'Augsti riski-kopsavilkums'!C53)</f>
      </c>
      <c r="D53" s="132">
        <f>IF(ISERROR(VLOOKUP($A53,Full_list!$B:$O,4,FALSE)),"",VLOOKUP($A53,Full_list!$B:$O,4,FALSE))</f>
      </c>
      <c r="E53" s="39">
        <f>IF(ISERROR(VLOOKUP($A53,Full_list!$B:$O,5,FALSE)),"",VLOOKUP($A53,Full_list!$B:$O,5,FALSE))</f>
      </c>
      <c r="F53" s="39">
        <f>IF(ISERROR(VLOOKUP($A53,Full_list!$B:$O,6,FALSE)),"",VLOOKUP($A53,Full_list!$B:$O,6,FALSE))</f>
      </c>
      <c r="G53" s="39">
        <f>IF(ISERROR(VLOOKUP($A53,Full_list!$B:$O,7,FALSE)),"",VLOOKUP($A53,Full_list!$B:$O,7,FALSE))</f>
      </c>
      <c r="H53" s="39">
        <f>IF(ISERROR(VLOOKUP($A53,Full_list!$B:$O,10,FALSE)),"",VLOOKUP($A53,Full_list!$B:$O,10,FALSE))</f>
      </c>
    </row>
    <row r="54" spans="1:8" x14ac:dyDescent="0.25">
      <c r="A54" s="39" t="s">
        <v>171</v>
      </c>
      <c r="B54" s="39">
        <f>IF(ISERROR(VLOOKUP($A54,Full_list!$B:$O,3,FALSE)),"",VLOOKUP($A54,Full_list!$B:$O,3,FALSE))</f>
      </c>
      <c r="C54" s="39">
        <f>IF(LEN(TRIM(B54)) &gt; 0, B54, 'Augsti riski-kopsavilkums'!C54)</f>
      </c>
      <c r="D54" s="132">
        <f>IF(ISERROR(VLOOKUP($A54,Full_list!$B:$O,4,FALSE)),"",VLOOKUP($A54,Full_list!$B:$O,4,FALSE))</f>
      </c>
      <c r="E54" s="39">
        <f>IF(ISERROR(VLOOKUP($A54,Full_list!$B:$O,5,FALSE)),"",VLOOKUP($A54,Full_list!$B:$O,5,FALSE))</f>
      </c>
      <c r="F54" s="39">
        <f>IF(ISERROR(VLOOKUP($A54,Full_list!$B:$O,6,FALSE)),"",VLOOKUP($A54,Full_list!$B:$O,6,FALSE))</f>
      </c>
      <c r="G54" s="39">
        <f>IF(ISERROR(VLOOKUP($A54,Full_list!$B:$O,7,FALSE)),"",VLOOKUP($A54,Full_list!$B:$O,7,FALSE))</f>
      </c>
      <c r="H54" s="39">
        <f>IF(ISERROR(VLOOKUP($A54,Full_list!$B:$O,10,FALSE)),"",VLOOKUP($A54,Full_list!$B:$O,10,FALSE))</f>
      </c>
    </row>
    <row r="55" spans="1:8" x14ac:dyDescent="0.25">
      <c r="A55" s="39" t="s">
        <v>172</v>
      </c>
      <c r="B55" s="39">
        <f>IF(ISERROR(VLOOKUP($A55,Full_list!$B:$O,3,FALSE)),"",VLOOKUP($A55,Full_list!$B:$O,3,FALSE))</f>
      </c>
      <c r="C55" s="39">
        <f>IF(LEN(TRIM(B55)) &gt; 0, B55, 'Augsti riski-kopsavilkums'!C55)</f>
      </c>
      <c r="D55" s="132">
        <f>IF(ISERROR(VLOOKUP($A55,Full_list!$B:$O,4,FALSE)),"",VLOOKUP($A55,Full_list!$B:$O,4,FALSE))</f>
      </c>
      <c r="E55" s="39">
        <f>IF(ISERROR(VLOOKUP($A55,Full_list!$B:$O,5,FALSE)),"",VLOOKUP($A55,Full_list!$B:$O,5,FALSE))</f>
      </c>
      <c r="F55" s="39">
        <f>IF(ISERROR(VLOOKUP($A55,Full_list!$B:$O,6,FALSE)),"",VLOOKUP($A55,Full_list!$B:$O,6,FALSE))</f>
      </c>
      <c r="G55" s="39">
        <f>IF(ISERROR(VLOOKUP($A55,Full_list!$B:$O,7,FALSE)),"",VLOOKUP($A55,Full_list!$B:$O,7,FALSE))</f>
      </c>
      <c r="H55" s="39">
        <f>IF(ISERROR(VLOOKUP($A55,Full_list!$B:$O,10,FALSE)),"",VLOOKUP($A55,Full_list!$B:$O,10,FALSE))</f>
      </c>
    </row>
    <row r="56" spans="1:8" x14ac:dyDescent="0.25">
      <c r="A56" s="39" t="s">
        <v>173</v>
      </c>
      <c r="B56" s="39">
        <f>IF(ISERROR(VLOOKUP($A56,Full_list!$B:$O,3,FALSE)),"",VLOOKUP($A56,Full_list!$B:$O,3,FALSE))</f>
      </c>
      <c r="C56" s="39">
        <f>IF(LEN(TRIM(B56)) &gt; 0, B56, 'Augsti riski-kopsavilkums'!C56)</f>
      </c>
      <c r="D56" s="132">
        <f>IF(ISERROR(VLOOKUP($A56,Full_list!$B:$O,4,FALSE)),"",VLOOKUP($A56,Full_list!$B:$O,4,FALSE))</f>
      </c>
      <c r="E56" s="39">
        <f>IF(ISERROR(VLOOKUP($A56,Full_list!$B:$O,5,FALSE)),"",VLOOKUP($A56,Full_list!$B:$O,5,FALSE))</f>
      </c>
      <c r="F56" s="39">
        <f>IF(ISERROR(VLOOKUP($A56,Full_list!$B:$O,6,FALSE)),"",VLOOKUP($A56,Full_list!$B:$O,6,FALSE))</f>
      </c>
      <c r="G56" s="39">
        <f>IF(ISERROR(VLOOKUP($A56,Full_list!$B:$O,7,FALSE)),"",VLOOKUP($A56,Full_list!$B:$O,7,FALSE))</f>
      </c>
      <c r="H56" s="39">
        <f>IF(ISERROR(VLOOKUP($A56,Full_list!$B:$O,10,FALSE)),"",VLOOKUP($A56,Full_list!$B:$O,10,FALSE))</f>
      </c>
    </row>
    <row r="57" spans="1:8" x14ac:dyDescent="0.25">
      <c r="A57" s="39" t="s">
        <v>174</v>
      </c>
      <c r="B57" s="39">
        <f>IF(ISERROR(VLOOKUP($A57,Full_list!$B:$O,3,FALSE)),"",VLOOKUP($A57,Full_list!$B:$O,3,FALSE))</f>
      </c>
      <c r="C57" s="39">
        <f>IF(LEN(TRIM(B57)) &gt; 0, B57, 'Augsti riski-kopsavilkums'!C57)</f>
      </c>
      <c r="D57" s="132">
        <f>IF(ISERROR(VLOOKUP($A57,Full_list!$B:$O,4,FALSE)),"",VLOOKUP($A57,Full_list!$B:$O,4,FALSE))</f>
      </c>
      <c r="E57" s="39">
        <f>IF(ISERROR(VLOOKUP($A57,Full_list!$B:$O,5,FALSE)),"",VLOOKUP($A57,Full_list!$B:$O,5,FALSE))</f>
      </c>
      <c r="F57" s="39">
        <f>IF(ISERROR(VLOOKUP($A57,Full_list!$B:$O,6,FALSE)),"",VLOOKUP($A57,Full_list!$B:$O,6,FALSE))</f>
      </c>
      <c r="G57" s="39">
        <f>IF(ISERROR(VLOOKUP($A57,Full_list!$B:$O,7,FALSE)),"",VLOOKUP($A57,Full_list!$B:$O,7,FALSE))</f>
      </c>
      <c r="H57" s="39">
        <f>IF(ISERROR(VLOOKUP($A57,Full_list!$B:$O,10,FALSE)),"",VLOOKUP($A57,Full_list!$B:$O,10,FALSE))</f>
      </c>
    </row>
    <row r="58" spans="1:8" x14ac:dyDescent="0.25">
      <c r="A58" s="39" t="s">
        <v>175</v>
      </c>
      <c r="B58" s="39">
        <f>IF(ISERROR(VLOOKUP($A58,Full_list!$B:$O,3,FALSE)),"",VLOOKUP($A58,Full_list!$B:$O,3,FALSE))</f>
      </c>
      <c r="C58" s="39">
        <f>IF(LEN(TRIM(B58)) &gt; 0, B58, 'Augsti riski-kopsavilkums'!C58)</f>
      </c>
      <c r="D58" s="132">
        <f>IF(ISERROR(VLOOKUP($A58,Full_list!$B:$O,4,FALSE)),"",VLOOKUP($A58,Full_list!$B:$O,4,FALSE))</f>
      </c>
      <c r="E58" s="39">
        <f>IF(ISERROR(VLOOKUP($A58,Full_list!$B:$O,5,FALSE)),"",VLOOKUP($A58,Full_list!$B:$O,5,FALSE))</f>
      </c>
      <c r="F58" s="39">
        <f>IF(ISERROR(VLOOKUP($A58,Full_list!$B:$O,6,FALSE)),"",VLOOKUP($A58,Full_list!$B:$O,6,FALSE))</f>
      </c>
      <c r="G58" s="39">
        <f>IF(ISERROR(VLOOKUP($A58,Full_list!$B:$O,7,FALSE)),"",VLOOKUP($A58,Full_list!$B:$O,7,FALSE))</f>
      </c>
      <c r="H58" s="39">
        <f>IF(ISERROR(VLOOKUP($A58,Full_list!$B:$O,10,FALSE)),"",VLOOKUP($A58,Full_list!$B:$O,10,FALSE))</f>
      </c>
    </row>
    <row r="59" spans="1:8" x14ac:dyDescent="0.25">
      <c r="A59" s="39" t="s">
        <v>176</v>
      </c>
      <c r="B59" s="39">
        <f>IF(ISERROR(VLOOKUP($A59,Full_list!$B:$O,3,FALSE)),"",VLOOKUP($A59,Full_list!$B:$O,3,FALSE))</f>
      </c>
      <c r="C59" s="39">
        <f>IF(LEN(TRIM(B59)) &gt; 0, B59, 'Augsti riski-kopsavilkums'!C59)</f>
      </c>
      <c r="D59" s="132">
        <f>IF(ISERROR(VLOOKUP($A59,Full_list!$B:$O,4,FALSE)),"",VLOOKUP($A59,Full_list!$B:$O,4,FALSE))</f>
      </c>
      <c r="E59" s="39">
        <f>IF(ISERROR(VLOOKUP($A59,Full_list!$B:$O,5,FALSE)),"",VLOOKUP($A59,Full_list!$B:$O,5,FALSE))</f>
      </c>
      <c r="F59" s="39">
        <f>IF(ISERROR(VLOOKUP($A59,Full_list!$B:$O,6,FALSE)),"",VLOOKUP($A59,Full_list!$B:$O,6,FALSE))</f>
      </c>
      <c r="G59" s="39">
        <f>IF(ISERROR(VLOOKUP($A59,Full_list!$B:$O,7,FALSE)),"",VLOOKUP($A59,Full_list!$B:$O,7,FALSE))</f>
      </c>
      <c r="H59" s="39">
        <f>IF(ISERROR(VLOOKUP($A59,Full_list!$B:$O,10,FALSE)),"",VLOOKUP($A59,Full_list!$B:$O,10,FALSE))</f>
      </c>
    </row>
    <row r="60" spans="1:8" x14ac:dyDescent="0.25">
      <c r="A60" s="39" t="s">
        <v>177</v>
      </c>
      <c r="B60" s="39">
        <f>IF(ISERROR(VLOOKUP($A60,Full_list!$B:$O,3,FALSE)),"",VLOOKUP($A60,Full_list!$B:$O,3,FALSE))</f>
      </c>
      <c r="C60" s="39">
        <f>IF(LEN(TRIM(B60)) &gt; 0, B60, 'Augsti riski-kopsavilkums'!C60)</f>
      </c>
      <c r="D60" s="132">
        <f>IF(ISERROR(VLOOKUP($A60,Full_list!$B:$O,4,FALSE)),"",VLOOKUP($A60,Full_list!$B:$O,4,FALSE))</f>
      </c>
      <c r="E60" s="39">
        <f>IF(ISERROR(VLOOKUP($A60,Full_list!$B:$O,5,FALSE)),"",VLOOKUP($A60,Full_list!$B:$O,5,FALSE))</f>
      </c>
      <c r="F60" s="39">
        <f>IF(ISERROR(VLOOKUP($A60,Full_list!$B:$O,6,FALSE)),"",VLOOKUP($A60,Full_list!$B:$O,6,FALSE))</f>
      </c>
      <c r="G60" s="39">
        <f>IF(ISERROR(VLOOKUP($A60,Full_list!$B:$O,7,FALSE)),"",VLOOKUP($A60,Full_list!$B:$O,7,FALSE))</f>
      </c>
      <c r="H60" s="39">
        <f>IF(ISERROR(VLOOKUP($A60,Full_list!$B:$O,10,FALSE)),"",VLOOKUP($A60,Full_list!$B:$O,10,FALSE))</f>
      </c>
    </row>
    <row r="61" spans="1:8" x14ac:dyDescent="0.25">
      <c r="A61" s="39" t="s">
        <v>178</v>
      </c>
      <c r="B61" s="39">
        <f>IF(ISERROR(VLOOKUP($A61,Full_list!$B:$O,3,FALSE)),"",VLOOKUP($A61,Full_list!$B:$O,3,FALSE))</f>
      </c>
      <c r="C61" s="39">
        <f>IF(LEN(TRIM(B61)) &gt; 0, B61, 'Augsti riski-kopsavilkums'!C61)</f>
      </c>
      <c r="D61" s="132">
        <f>IF(ISERROR(VLOOKUP($A61,Full_list!$B:$O,4,FALSE)),"",VLOOKUP($A61,Full_list!$B:$O,4,FALSE))</f>
      </c>
      <c r="E61" s="39">
        <f>IF(ISERROR(VLOOKUP($A61,Full_list!$B:$O,5,FALSE)),"",VLOOKUP($A61,Full_list!$B:$O,5,FALSE))</f>
      </c>
      <c r="F61" s="39">
        <f>IF(ISERROR(VLOOKUP($A61,Full_list!$B:$O,6,FALSE)),"",VLOOKUP($A61,Full_list!$B:$O,6,FALSE))</f>
      </c>
      <c r="G61" s="39">
        <f>IF(ISERROR(VLOOKUP($A61,Full_list!$B:$O,7,FALSE)),"",VLOOKUP($A61,Full_list!$B:$O,7,FALSE))</f>
      </c>
      <c r="H61" s="39">
        <f>IF(ISERROR(VLOOKUP($A61,Full_list!$B:$O,10,FALSE)),"",VLOOKUP($A61,Full_list!$B:$O,10,FALSE))</f>
      </c>
    </row>
    <row r="62" spans="1:8" x14ac:dyDescent="0.25">
      <c r="A62" s="39" t="s">
        <v>179</v>
      </c>
      <c r="B62" s="39">
        <f>IF(ISERROR(VLOOKUP($A62,Full_list!$B:$O,3,FALSE)),"",VLOOKUP($A62,Full_list!$B:$O,3,FALSE))</f>
      </c>
      <c r="C62" s="39">
        <f>IF(LEN(TRIM(B62)) &gt; 0, B62, 'Augsti riski-kopsavilkums'!C62)</f>
      </c>
      <c r="D62" s="132">
        <f>IF(ISERROR(VLOOKUP($A62,Full_list!$B:$O,4,FALSE)),"",VLOOKUP($A62,Full_list!$B:$O,4,FALSE))</f>
      </c>
      <c r="E62" s="39">
        <f>IF(ISERROR(VLOOKUP($A62,Full_list!$B:$O,5,FALSE)),"",VLOOKUP($A62,Full_list!$B:$O,5,FALSE))</f>
      </c>
      <c r="F62" s="39">
        <f>IF(ISERROR(VLOOKUP($A62,Full_list!$B:$O,6,FALSE)),"",VLOOKUP($A62,Full_list!$B:$O,6,FALSE))</f>
      </c>
      <c r="G62" s="39">
        <f>IF(ISERROR(VLOOKUP($A62,Full_list!$B:$O,7,FALSE)),"",VLOOKUP($A62,Full_list!$B:$O,7,FALSE))</f>
      </c>
      <c r="H62" s="39">
        <f>IF(ISERROR(VLOOKUP($A62,Full_list!$B:$O,10,FALSE)),"",VLOOKUP($A62,Full_list!$B:$O,10,FALSE))</f>
      </c>
    </row>
    <row r="63" spans="1:8" x14ac:dyDescent="0.25">
      <c r="A63" s="39" t="s">
        <v>180</v>
      </c>
      <c r="B63" s="39">
        <f>IF(ISERROR(VLOOKUP($A63,Full_list!$B:$O,3,FALSE)),"",VLOOKUP($A63,Full_list!$B:$O,3,FALSE))</f>
      </c>
      <c r="C63" s="39">
        <f>IF(LEN(TRIM(B63)) &gt; 0, B63, 'Augsti riski-kopsavilkums'!C63)</f>
      </c>
      <c r="D63" s="132">
        <f>IF(ISERROR(VLOOKUP($A63,Full_list!$B:$O,4,FALSE)),"",VLOOKUP($A63,Full_list!$B:$O,4,FALSE))</f>
      </c>
      <c r="E63" s="39">
        <f>IF(ISERROR(VLOOKUP($A63,Full_list!$B:$O,5,FALSE)),"",VLOOKUP($A63,Full_list!$B:$O,5,FALSE))</f>
      </c>
      <c r="F63" s="39">
        <f>IF(ISERROR(VLOOKUP($A63,Full_list!$B:$O,6,FALSE)),"",VLOOKUP($A63,Full_list!$B:$O,6,FALSE))</f>
      </c>
      <c r="G63" s="39">
        <f>IF(ISERROR(VLOOKUP($A63,Full_list!$B:$O,7,FALSE)),"",VLOOKUP($A63,Full_list!$B:$O,7,FALSE))</f>
      </c>
      <c r="H63" s="39">
        <f>IF(ISERROR(VLOOKUP($A63,Full_list!$B:$O,10,FALSE)),"",VLOOKUP($A63,Full_list!$B:$O,10,FALSE))</f>
      </c>
    </row>
    <row r="64" spans="1:8" x14ac:dyDescent="0.25">
      <c r="A64" s="39" t="s">
        <v>181</v>
      </c>
      <c r="B64" s="39">
        <f>IF(ISERROR(VLOOKUP($A64,Full_list!$B:$O,3,FALSE)),"",VLOOKUP($A64,Full_list!$B:$O,3,FALSE))</f>
      </c>
      <c r="C64" s="39">
        <f>IF(LEN(TRIM(B64)) &gt; 0, B64, 'Augsti riski-kopsavilkums'!C64)</f>
      </c>
      <c r="D64" s="132">
        <f>IF(ISERROR(VLOOKUP($A64,Full_list!$B:$O,4,FALSE)),"",VLOOKUP($A64,Full_list!$B:$O,4,FALSE))</f>
      </c>
      <c r="E64" s="39">
        <f>IF(ISERROR(VLOOKUP($A64,Full_list!$B:$O,5,FALSE)),"",VLOOKUP($A64,Full_list!$B:$O,5,FALSE))</f>
      </c>
      <c r="F64" s="39">
        <f>IF(ISERROR(VLOOKUP($A64,Full_list!$B:$O,6,FALSE)),"",VLOOKUP($A64,Full_list!$B:$O,6,FALSE))</f>
      </c>
      <c r="G64" s="39">
        <f>IF(ISERROR(VLOOKUP($A64,Full_list!$B:$O,7,FALSE)),"",VLOOKUP($A64,Full_list!$B:$O,7,FALSE))</f>
      </c>
      <c r="H64" s="39">
        <f>IF(ISERROR(VLOOKUP($A64,Full_list!$B:$O,10,FALSE)),"",VLOOKUP($A64,Full_list!$B:$O,10,FALSE))</f>
      </c>
    </row>
    <row r="65" spans="1:8" x14ac:dyDescent="0.25">
      <c r="A65" s="39" t="s">
        <v>182</v>
      </c>
      <c r="B65" s="39">
        <f>IF(ISERROR(VLOOKUP($A65,Full_list!$B:$O,3,FALSE)),"",VLOOKUP($A65,Full_list!$B:$O,3,FALSE))</f>
      </c>
      <c r="C65" s="39">
        <f>IF(LEN(TRIM(B65)) &gt; 0, B65, 'Augsti riski-kopsavilkums'!C65)</f>
      </c>
      <c r="D65" s="132">
        <f>IF(ISERROR(VLOOKUP($A65,Full_list!$B:$O,4,FALSE)),"",VLOOKUP($A65,Full_list!$B:$O,4,FALSE))</f>
      </c>
      <c r="E65" s="39">
        <f>IF(ISERROR(VLOOKUP($A65,Full_list!$B:$O,5,FALSE)),"",VLOOKUP($A65,Full_list!$B:$O,5,FALSE))</f>
      </c>
      <c r="F65" s="39">
        <f>IF(ISERROR(VLOOKUP($A65,Full_list!$B:$O,6,FALSE)),"",VLOOKUP($A65,Full_list!$B:$O,6,FALSE))</f>
      </c>
      <c r="G65" s="39">
        <f>IF(ISERROR(VLOOKUP($A65,Full_list!$B:$O,7,FALSE)),"",VLOOKUP($A65,Full_list!$B:$O,7,FALSE))</f>
      </c>
      <c r="H65" s="39">
        <f>IF(ISERROR(VLOOKUP($A65,Full_list!$B:$O,10,FALSE)),"",VLOOKUP($A65,Full_list!$B:$O,10,FALSE))</f>
      </c>
    </row>
    <row r="66" spans="1:8" x14ac:dyDescent="0.25">
      <c r="A66" s="39" t="s">
        <v>183</v>
      </c>
      <c r="B66" s="39">
        <f>IF(ISERROR(VLOOKUP($A66,Full_list!$B:$O,3,FALSE)),"",VLOOKUP($A66,Full_list!$B:$O,3,FALSE))</f>
      </c>
      <c r="C66" s="39">
        <f>IF(LEN(TRIM(B66)) &gt; 0, B66, 'Augsti riski-kopsavilkums'!C66)</f>
      </c>
      <c r="D66" s="132">
        <f>IF(ISERROR(VLOOKUP($A66,Full_list!$B:$O,4,FALSE)),"",VLOOKUP($A66,Full_list!$B:$O,4,FALSE))</f>
      </c>
      <c r="E66" s="39">
        <f>IF(ISERROR(VLOOKUP($A66,Full_list!$B:$O,5,FALSE)),"",VLOOKUP($A66,Full_list!$B:$O,5,FALSE))</f>
      </c>
      <c r="F66" s="39">
        <f>IF(ISERROR(VLOOKUP($A66,Full_list!$B:$O,6,FALSE)),"",VLOOKUP($A66,Full_list!$B:$O,6,FALSE))</f>
      </c>
      <c r="G66" s="39">
        <f>IF(ISERROR(VLOOKUP($A66,Full_list!$B:$O,7,FALSE)),"",VLOOKUP($A66,Full_list!$B:$O,7,FALSE))</f>
      </c>
      <c r="H66" s="39">
        <f>IF(ISERROR(VLOOKUP($A66,Full_list!$B:$O,10,FALSE)),"",VLOOKUP($A66,Full_list!$B:$O,10,FALSE))</f>
      </c>
    </row>
    <row r="67" spans="1:8" x14ac:dyDescent="0.25">
      <c r="A67" s="39" t="s">
        <v>184</v>
      </c>
      <c r="B67" s="39">
        <f>IF(ISERROR(VLOOKUP($A67,Full_list!$B:$O,3,FALSE)),"",VLOOKUP($A67,Full_list!$B:$O,3,FALSE))</f>
      </c>
      <c r="C67" s="39">
        <f>IF(LEN(TRIM(B67)) &gt; 0, B67, 'Augsti riski-kopsavilkums'!C67)</f>
      </c>
      <c r="D67" s="132">
        <f>IF(ISERROR(VLOOKUP($A67,Full_list!$B:$O,4,FALSE)),"",VLOOKUP($A67,Full_list!$B:$O,4,FALSE))</f>
      </c>
      <c r="E67" s="39">
        <f>IF(ISERROR(VLOOKUP($A67,Full_list!$B:$O,5,FALSE)),"",VLOOKUP($A67,Full_list!$B:$O,5,FALSE))</f>
      </c>
      <c r="F67" s="39">
        <f>IF(ISERROR(VLOOKUP($A67,Full_list!$B:$O,6,FALSE)),"",VLOOKUP($A67,Full_list!$B:$O,6,FALSE))</f>
      </c>
      <c r="G67" s="39">
        <f>IF(ISERROR(VLOOKUP($A67,Full_list!$B:$O,7,FALSE)),"",VLOOKUP($A67,Full_list!$B:$O,7,FALSE))</f>
      </c>
      <c r="H67" s="39">
        <f>IF(ISERROR(VLOOKUP($A67,Full_list!$B:$O,10,FALSE)),"",VLOOKUP($A67,Full_list!$B:$O,10,FALSE))</f>
      </c>
    </row>
    <row r="68" spans="1:8" x14ac:dyDescent="0.25">
      <c r="A68" s="39" t="s">
        <v>185</v>
      </c>
      <c r="B68" s="39">
        <f>IF(ISERROR(VLOOKUP($A68,Full_list!$B:$O,3,FALSE)),"",VLOOKUP($A68,Full_list!$B:$O,3,FALSE))</f>
      </c>
      <c r="C68" s="39">
        <f>IF(LEN(TRIM(B68)) &gt; 0, B68, 'Augsti riski-kopsavilkums'!C68)</f>
      </c>
      <c r="D68" s="132">
        <f>IF(ISERROR(VLOOKUP($A68,Full_list!$B:$O,4,FALSE)),"",VLOOKUP($A68,Full_list!$B:$O,4,FALSE))</f>
      </c>
      <c r="E68" s="39">
        <f>IF(ISERROR(VLOOKUP($A68,Full_list!$B:$O,5,FALSE)),"",VLOOKUP($A68,Full_list!$B:$O,5,FALSE))</f>
      </c>
      <c r="F68" s="39">
        <f>IF(ISERROR(VLOOKUP($A68,Full_list!$B:$O,6,FALSE)),"",VLOOKUP($A68,Full_list!$B:$O,6,FALSE))</f>
      </c>
      <c r="G68" s="39">
        <f>IF(ISERROR(VLOOKUP($A68,Full_list!$B:$O,7,FALSE)),"",VLOOKUP($A68,Full_list!$B:$O,7,FALSE))</f>
      </c>
      <c r="H68" s="39">
        <f>IF(ISERROR(VLOOKUP($A68,Full_list!$B:$O,10,FALSE)),"",VLOOKUP($A68,Full_list!$B:$O,10,FALSE))</f>
      </c>
    </row>
    <row r="69" spans="1:8" x14ac:dyDescent="0.25">
      <c r="A69" s="39" t="s">
        <v>186</v>
      </c>
      <c r="B69" s="39">
        <f>IF(ISERROR(VLOOKUP($A69,Full_list!$B:$O,3,FALSE)),"",VLOOKUP($A69,Full_list!$B:$O,3,FALSE))</f>
      </c>
      <c r="C69" s="39">
        <f>IF(LEN(TRIM(B69)) &gt; 0, B69, 'Augsti riski-kopsavilkums'!C69)</f>
      </c>
      <c r="D69" s="132">
        <f>IF(ISERROR(VLOOKUP($A69,Full_list!$B:$O,4,FALSE)),"",VLOOKUP($A69,Full_list!$B:$O,4,FALSE))</f>
      </c>
      <c r="E69" s="39">
        <f>IF(ISERROR(VLOOKUP($A69,Full_list!$B:$O,5,FALSE)),"",VLOOKUP($A69,Full_list!$B:$O,5,FALSE))</f>
      </c>
      <c r="F69" s="39">
        <f>IF(ISERROR(VLOOKUP($A69,Full_list!$B:$O,6,FALSE)),"",VLOOKUP($A69,Full_list!$B:$O,6,FALSE))</f>
      </c>
      <c r="G69" s="39">
        <f>IF(ISERROR(VLOOKUP($A69,Full_list!$B:$O,7,FALSE)),"",VLOOKUP($A69,Full_list!$B:$O,7,FALSE))</f>
      </c>
      <c r="H69" s="39">
        <f>IF(ISERROR(VLOOKUP($A69,Full_list!$B:$O,10,FALSE)),"",VLOOKUP($A69,Full_list!$B:$O,10,FALSE))</f>
      </c>
    </row>
    <row r="70" spans="1:8" x14ac:dyDescent="0.25">
      <c r="A70" s="39" t="s">
        <v>187</v>
      </c>
      <c r="B70" s="39">
        <f>IF(ISERROR(VLOOKUP($A70,Full_list!$B:$O,3,FALSE)),"",VLOOKUP($A70,Full_list!$B:$O,3,FALSE))</f>
      </c>
      <c r="C70" s="39">
        <f>IF(LEN(TRIM(B70)) &gt; 0, B70, 'Augsti riski-kopsavilkums'!C70)</f>
      </c>
      <c r="D70" s="132">
        <f>IF(ISERROR(VLOOKUP($A70,Full_list!$B:$O,4,FALSE)),"",VLOOKUP($A70,Full_list!$B:$O,4,FALSE))</f>
      </c>
      <c r="E70" s="39">
        <f>IF(ISERROR(VLOOKUP($A70,Full_list!$B:$O,5,FALSE)),"",VLOOKUP($A70,Full_list!$B:$O,5,FALSE))</f>
      </c>
      <c r="F70" s="39">
        <f>IF(ISERROR(VLOOKUP($A70,Full_list!$B:$O,6,FALSE)),"",VLOOKUP($A70,Full_list!$B:$O,6,FALSE))</f>
      </c>
      <c r="G70" s="39">
        <f>IF(ISERROR(VLOOKUP($A70,Full_list!$B:$O,7,FALSE)),"",VLOOKUP($A70,Full_list!$B:$O,7,FALSE))</f>
      </c>
      <c r="H70" s="39">
        <f>IF(ISERROR(VLOOKUP($A70,Full_list!$B:$O,10,FALSE)),"",VLOOKUP($A70,Full_list!$B:$O,10,FALSE))</f>
      </c>
    </row>
    <row r="71" spans="1:8" x14ac:dyDescent="0.25">
      <c r="A71" s="39" t="s">
        <v>188</v>
      </c>
      <c r="B71" s="39">
        <f>IF(ISERROR(VLOOKUP($A71,Full_list!$B:$O,3,FALSE)),"",VLOOKUP($A71,Full_list!$B:$O,3,FALSE))</f>
      </c>
      <c r="C71" s="39">
        <f>IF(LEN(TRIM(B71)) &gt; 0, B71, 'Augsti riski-kopsavilkums'!C71)</f>
      </c>
      <c r="D71" s="132">
        <f>IF(ISERROR(VLOOKUP($A71,Full_list!$B:$O,4,FALSE)),"",VLOOKUP($A71,Full_list!$B:$O,4,FALSE))</f>
      </c>
      <c r="E71" s="39">
        <f>IF(ISERROR(VLOOKUP($A71,Full_list!$B:$O,5,FALSE)),"",VLOOKUP($A71,Full_list!$B:$O,5,FALSE))</f>
      </c>
      <c r="F71" s="39">
        <f>IF(ISERROR(VLOOKUP($A71,Full_list!$B:$O,6,FALSE)),"",VLOOKUP($A71,Full_list!$B:$O,6,FALSE))</f>
      </c>
      <c r="G71" s="39">
        <f>IF(ISERROR(VLOOKUP($A71,Full_list!$B:$O,7,FALSE)),"",VLOOKUP($A71,Full_list!$B:$O,7,FALSE))</f>
      </c>
      <c r="H71" s="39">
        <f>IF(ISERROR(VLOOKUP($A71,Full_list!$B:$O,10,FALSE)),"",VLOOKUP($A71,Full_list!$B:$O,10,FALSE))</f>
      </c>
    </row>
    <row r="72" spans="1:8" x14ac:dyDescent="0.25">
      <c r="A72" s="39" t="s">
        <v>189</v>
      </c>
      <c r="B72" s="39">
        <f>IF(ISERROR(VLOOKUP($A72,Full_list!$B:$O,3,FALSE)),"",VLOOKUP($A72,Full_list!$B:$O,3,FALSE))</f>
      </c>
      <c r="C72" s="39">
        <f>IF(LEN(TRIM(B72)) &gt; 0, B72, 'Augsti riski-kopsavilkums'!C72)</f>
      </c>
      <c r="D72" s="132">
        <f>IF(ISERROR(VLOOKUP($A72,Full_list!$B:$O,4,FALSE)),"",VLOOKUP($A72,Full_list!$B:$O,4,FALSE))</f>
      </c>
      <c r="E72" s="39">
        <f>IF(ISERROR(VLOOKUP($A72,Full_list!$B:$O,5,FALSE)),"",VLOOKUP($A72,Full_list!$B:$O,5,FALSE))</f>
      </c>
      <c r="F72" s="39">
        <f>IF(ISERROR(VLOOKUP($A72,Full_list!$B:$O,6,FALSE)),"",VLOOKUP($A72,Full_list!$B:$O,6,FALSE))</f>
      </c>
      <c r="G72" s="39">
        <f>IF(ISERROR(VLOOKUP($A72,Full_list!$B:$O,7,FALSE)),"",VLOOKUP($A72,Full_list!$B:$O,7,FALSE))</f>
      </c>
      <c r="H72" s="39">
        <f>IF(ISERROR(VLOOKUP($A72,Full_list!$B:$O,10,FALSE)),"",VLOOKUP($A72,Full_list!$B:$O,10,FALSE))</f>
      </c>
    </row>
    <row r="73" spans="1:8" x14ac:dyDescent="0.25">
      <c r="A73" s="39" t="s">
        <v>190</v>
      </c>
      <c r="B73" s="39">
        <f>IF(ISERROR(VLOOKUP($A73,Full_list!$B:$O,3,FALSE)),"",VLOOKUP($A73,Full_list!$B:$O,3,FALSE))</f>
      </c>
      <c r="C73" s="39">
        <f>IF(LEN(TRIM(B73)) &gt; 0, B73, 'Augsti riski-kopsavilkums'!C73)</f>
      </c>
      <c r="D73" s="132">
        <f>IF(ISERROR(VLOOKUP($A73,Full_list!$B:$O,4,FALSE)),"",VLOOKUP($A73,Full_list!$B:$O,4,FALSE))</f>
      </c>
      <c r="E73" s="39">
        <f>IF(ISERROR(VLOOKUP($A73,Full_list!$B:$O,5,FALSE)),"",VLOOKUP($A73,Full_list!$B:$O,5,FALSE))</f>
      </c>
      <c r="F73" s="39">
        <f>IF(ISERROR(VLOOKUP($A73,Full_list!$B:$O,6,FALSE)),"",VLOOKUP($A73,Full_list!$B:$O,6,FALSE))</f>
      </c>
      <c r="G73" s="39">
        <f>IF(ISERROR(VLOOKUP($A73,Full_list!$B:$O,7,FALSE)),"",VLOOKUP($A73,Full_list!$B:$O,7,FALSE))</f>
      </c>
      <c r="H73" s="39">
        <f>IF(ISERROR(VLOOKUP($A73,Full_list!$B:$O,10,FALSE)),"",VLOOKUP($A73,Full_list!$B:$O,10,FALSE))</f>
      </c>
    </row>
    <row r="74" spans="1:8" x14ac:dyDescent="0.25">
      <c r="A74" s="39" t="s">
        <v>191</v>
      </c>
      <c r="B74" s="39">
        <f>IF(ISERROR(VLOOKUP($A74,Full_list!$B:$O,3,FALSE)),"",VLOOKUP($A74,Full_list!$B:$O,3,FALSE))</f>
      </c>
      <c r="C74" s="39">
        <f>IF(LEN(TRIM(B74)) &gt; 0, B74, 'Augsti riski-kopsavilkums'!C74)</f>
      </c>
      <c r="D74" s="132">
        <f>IF(ISERROR(VLOOKUP($A74,Full_list!$B:$O,4,FALSE)),"",VLOOKUP($A74,Full_list!$B:$O,4,FALSE))</f>
      </c>
      <c r="E74" s="39">
        <f>IF(ISERROR(VLOOKUP($A74,Full_list!$B:$O,5,FALSE)),"",VLOOKUP($A74,Full_list!$B:$O,5,FALSE))</f>
      </c>
      <c r="F74" s="39">
        <f>IF(ISERROR(VLOOKUP($A74,Full_list!$B:$O,6,FALSE)),"",VLOOKUP($A74,Full_list!$B:$O,6,FALSE))</f>
      </c>
      <c r="G74" s="39">
        <f>IF(ISERROR(VLOOKUP($A74,Full_list!$B:$O,7,FALSE)),"",VLOOKUP($A74,Full_list!$B:$O,7,FALSE))</f>
      </c>
      <c r="H74" s="39">
        <f>IF(ISERROR(VLOOKUP($A74,Full_list!$B:$O,10,FALSE)),"",VLOOKUP($A74,Full_list!$B:$O,10,FALSE))</f>
      </c>
    </row>
    <row r="75" spans="1:8" x14ac:dyDescent="0.25">
      <c r="A75" s="39" t="s">
        <v>192</v>
      </c>
      <c r="B75" s="39">
        <f>IF(ISERROR(VLOOKUP($A75,Full_list!$B:$O,3,FALSE)),"",VLOOKUP($A75,Full_list!$B:$O,3,FALSE))</f>
      </c>
      <c r="C75" s="39">
        <f>IF(LEN(TRIM(B75)) &gt; 0, B75, 'Augsti riski-kopsavilkums'!C75)</f>
      </c>
      <c r="D75" s="132">
        <f>IF(ISERROR(VLOOKUP($A75,Full_list!$B:$O,4,FALSE)),"",VLOOKUP($A75,Full_list!$B:$O,4,FALSE))</f>
      </c>
      <c r="E75" s="39">
        <f>IF(ISERROR(VLOOKUP($A75,Full_list!$B:$O,5,FALSE)),"",VLOOKUP($A75,Full_list!$B:$O,5,FALSE))</f>
      </c>
      <c r="F75" s="39">
        <f>IF(ISERROR(VLOOKUP($A75,Full_list!$B:$O,6,FALSE)),"",VLOOKUP($A75,Full_list!$B:$O,6,FALSE))</f>
      </c>
      <c r="G75" s="39">
        <f>IF(ISERROR(VLOOKUP($A75,Full_list!$B:$O,7,FALSE)),"",VLOOKUP($A75,Full_list!$B:$O,7,FALSE))</f>
      </c>
      <c r="H75" s="39">
        <f>IF(ISERROR(VLOOKUP($A75,Full_list!$B:$O,10,FALSE)),"",VLOOKUP($A75,Full_list!$B:$O,10,FALSE))</f>
      </c>
    </row>
    <row r="76" spans="1:8" x14ac:dyDescent="0.25">
      <c r="A76" s="39" t="s">
        <v>193</v>
      </c>
      <c r="B76" s="39">
        <f>IF(ISERROR(VLOOKUP($A76,Full_list!$B:$O,3,FALSE)),"",VLOOKUP($A76,Full_list!$B:$O,3,FALSE))</f>
      </c>
      <c r="C76" s="39">
        <f>IF(LEN(TRIM(B76)) &gt; 0, B76, 'Augsti riski-kopsavilkums'!C76)</f>
      </c>
      <c r="D76" s="132">
        <f>IF(ISERROR(VLOOKUP($A76,Full_list!$B:$O,4,FALSE)),"",VLOOKUP($A76,Full_list!$B:$O,4,FALSE))</f>
      </c>
      <c r="E76" s="39">
        <f>IF(ISERROR(VLOOKUP($A76,Full_list!$B:$O,5,FALSE)),"",VLOOKUP($A76,Full_list!$B:$O,5,FALSE))</f>
      </c>
      <c r="F76" s="39">
        <f>IF(ISERROR(VLOOKUP($A76,Full_list!$B:$O,6,FALSE)),"",VLOOKUP($A76,Full_list!$B:$O,6,FALSE))</f>
      </c>
      <c r="G76" s="39">
        <f>IF(ISERROR(VLOOKUP($A76,Full_list!$B:$O,7,FALSE)),"",VLOOKUP($A76,Full_list!$B:$O,7,FALSE))</f>
      </c>
      <c r="H76" s="39">
        <f>IF(ISERROR(VLOOKUP($A76,Full_list!$B:$O,10,FALSE)),"",VLOOKUP($A76,Full_list!$B:$O,10,FALSE))</f>
      </c>
    </row>
    <row r="77" spans="1:8" x14ac:dyDescent="0.25">
      <c r="A77" s="39" t="s">
        <v>194</v>
      </c>
      <c r="B77" s="39">
        <f>IF(ISERROR(VLOOKUP($A77,Full_list!$B:$O,3,FALSE)),"",VLOOKUP($A77,Full_list!$B:$O,3,FALSE))</f>
      </c>
      <c r="C77" s="39">
        <f>IF(LEN(TRIM(B77)) &gt; 0, B77, 'Augsti riski-kopsavilkums'!C77)</f>
      </c>
      <c r="D77" s="132">
        <f>IF(ISERROR(VLOOKUP($A77,Full_list!$B:$O,4,FALSE)),"",VLOOKUP($A77,Full_list!$B:$O,4,FALSE))</f>
      </c>
      <c r="E77" s="39">
        <f>IF(ISERROR(VLOOKUP($A77,Full_list!$B:$O,5,FALSE)),"",VLOOKUP($A77,Full_list!$B:$O,5,FALSE))</f>
      </c>
      <c r="F77" s="39">
        <f>IF(ISERROR(VLOOKUP($A77,Full_list!$B:$O,6,FALSE)),"",VLOOKUP($A77,Full_list!$B:$O,6,FALSE))</f>
      </c>
      <c r="G77" s="39">
        <f>IF(ISERROR(VLOOKUP($A77,Full_list!$B:$O,7,FALSE)),"",VLOOKUP($A77,Full_list!$B:$O,7,FALSE))</f>
      </c>
      <c r="H77" s="39">
        <f>IF(ISERROR(VLOOKUP($A77,Full_list!$B:$O,10,FALSE)),"",VLOOKUP($A77,Full_list!$B:$O,10,FALSE))</f>
      </c>
    </row>
    <row r="78" spans="1:8" x14ac:dyDescent="0.25">
      <c r="A78" s="39" t="s">
        <v>195</v>
      </c>
      <c r="B78" s="39">
        <f>IF(ISERROR(VLOOKUP($A78,Full_list!$B:$O,3,FALSE)),"",VLOOKUP($A78,Full_list!$B:$O,3,FALSE))</f>
      </c>
      <c r="C78" s="39">
        <f>IF(LEN(TRIM(B78)) &gt; 0, B78, 'Augsti riski-kopsavilkums'!C78)</f>
      </c>
      <c r="D78" s="132">
        <f>IF(ISERROR(VLOOKUP($A78,Full_list!$B:$O,4,FALSE)),"",VLOOKUP($A78,Full_list!$B:$O,4,FALSE))</f>
      </c>
      <c r="E78" s="39">
        <f>IF(ISERROR(VLOOKUP($A78,Full_list!$B:$O,5,FALSE)),"",VLOOKUP($A78,Full_list!$B:$O,5,FALSE))</f>
      </c>
      <c r="F78" s="39">
        <f>IF(ISERROR(VLOOKUP($A78,Full_list!$B:$O,6,FALSE)),"",VLOOKUP($A78,Full_list!$B:$O,6,FALSE))</f>
      </c>
      <c r="G78" s="39">
        <f>IF(ISERROR(VLOOKUP($A78,Full_list!$B:$O,7,FALSE)),"",VLOOKUP($A78,Full_list!$B:$O,7,FALSE))</f>
      </c>
      <c r="H78" s="39">
        <f>IF(ISERROR(VLOOKUP($A78,Full_list!$B:$O,10,FALSE)),"",VLOOKUP($A78,Full_list!$B:$O,10,FALSE))</f>
      </c>
    </row>
    <row r="79" spans="1:8" x14ac:dyDescent="0.25">
      <c r="A79" s="39" t="s">
        <v>196</v>
      </c>
      <c r="B79" s="39">
        <f>IF(ISERROR(VLOOKUP($A79,Full_list!$B:$O,3,FALSE)),"",VLOOKUP($A79,Full_list!$B:$O,3,FALSE))</f>
      </c>
      <c r="C79" s="39">
        <f>IF(LEN(TRIM(B79)) &gt; 0, B79, 'Augsti riski-kopsavilkums'!C79)</f>
      </c>
      <c r="D79" s="132">
        <f>IF(ISERROR(VLOOKUP($A79,Full_list!$B:$O,4,FALSE)),"",VLOOKUP($A79,Full_list!$B:$O,4,FALSE))</f>
      </c>
      <c r="E79" s="39">
        <f>IF(ISERROR(VLOOKUP($A79,Full_list!$B:$O,5,FALSE)),"",VLOOKUP($A79,Full_list!$B:$O,5,FALSE))</f>
      </c>
      <c r="F79" s="39">
        <f>IF(ISERROR(VLOOKUP($A79,Full_list!$B:$O,6,FALSE)),"",VLOOKUP($A79,Full_list!$B:$O,6,FALSE))</f>
      </c>
      <c r="G79" s="39">
        <f>IF(ISERROR(VLOOKUP($A79,Full_list!$B:$O,7,FALSE)),"",VLOOKUP($A79,Full_list!$B:$O,7,FALSE))</f>
      </c>
      <c r="H79" s="39">
        <f>IF(ISERROR(VLOOKUP($A79,Full_list!$B:$O,10,FALSE)),"",VLOOKUP($A79,Full_list!$B:$O,10,FALSE))</f>
      </c>
    </row>
    <row r="80" spans="1:8" x14ac:dyDescent="0.25">
      <c r="A80" s="39" t="s">
        <v>197</v>
      </c>
      <c r="B80" s="39">
        <f>IF(ISERROR(VLOOKUP($A80,Full_list!$B:$O,3,FALSE)),"",VLOOKUP($A80,Full_list!$B:$O,3,FALSE))</f>
      </c>
      <c r="C80" s="39">
        <f>IF(LEN(TRIM(B80)) &gt; 0, B80, 'Augsti riski-kopsavilkums'!C80)</f>
      </c>
      <c r="D80" s="132">
        <f>IF(ISERROR(VLOOKUP($A80,Full_list!$B:$O,4,FALSE)),"",VLOOKUP($A80,Full_list!$B:$O,4,FALSE))</f>
      </c>
      <c r="E80" s="39">
        <f>IF(ISERROR(VLOOKUP($A80,Full_list!$B:$O,5,FALSE)),"",VLOOKUP($A80,Full_list!$B:$O,5,FALSE))</f>
      </c>
      <c r="F80" s="39">
        <f>IF(ISERROR(VLOOKUP($A80,Full_list!$B:$O,6,FALSE)),"",VLOOKUP($A80,Full_list!$B:$O,6,FALSE))</f>
      </c>
      <c r="G80" s="39">
        <f>IF(ISERROR(VLOOKUP($A80,Full_list!$B:$O,7,FALSE)),"",VLOOKUP($A80,Full_list!$B:$O,7,FALSE))</f>
      </c>
      <c r="H80" s="39">
        <f>IF(ISERROR(VLOOKUP($A80,Full_list!$B:$O,10,FALSE)),"",VLOOKUP($A80,Full_list!$B:$O,10,FALSE))</f>
      </c>
    </row>
    <row r="81" spans="1:8" x14ac:dyDescent="0.25">
      <c r="A81" s="39" t="s">
        <v>198</v>
      </c>
      <c r="B81" s="39">
        <f>IF(ISERROR(VLOOKUP($A81,Full_list!$B:$O,3,FALSE)),"",VLOOKUP($A81,Full_list!$B:$O,3,FALSE))</f>
      </c>
      <c r="C81" s="39">
        <f>IF(LEN(TRIM(B81)) &gt; 0, B81, 'Augsti riski-kopsavilkums'!C81)</f>
      </c>
      <c r="D81" s="132">
        <f>IF(ISERROR(VLOOKUP($A81,Full_list!$B:$O,4,FALSE)),"",VLOOKUP($A81,Full_list!$B:$O,4,FALSE))</f>
      </c>
      <c r="E81" s="39">
        <f>IF(ISERROR(VLOOKUP($A81,Full_list!$B:$O,5,FALSE)),"",VLOOKUP($A81,Full_list!$B:$O,5,FALSE))</f>
      </c>
      <c r="F81" s="39">
        <f>IF(ISERROR(VLOOKUP($A81,Full_list!$B:$O,6,FALSE)),"",VLOOKUP($A81,Full_list!$B:$O,6,FALSE))</f>
      </c>
      <c r="G81" s="39">
        <f>IF(ISERROR(VLOOKUP($A81,Full_list!$B:$O,7,FALSE)),"",VLOOKUP($A81,Full_list!$B:$O,7,FALSE))</f>
      </c>
      <c r="H81" s="39">
        <f>IF(ISERROR(VLOOKUP($A81,Full_list!$B:$O,10,FALSE)),"",VLOOKUP($A81,Full_list!$B:$O,10,FALSE))</f>
      </c>
    </row>
    <row r="82" spans="1:8" x14ac:dyDescent="0.25">
      <c r="A82" s="39" t="s">
        <v>199</v>
      </c>
      <c r="B82" s="39">
        <f>IF(ISERROR(VLOOKUP($A82,Full_list!$B:$O,3,FALSE)),"",VLOOKUP($A82,Full_list!$B:$O,3,FALSE))</f>
      </c>
      <c r="C82" s="39">
        <f>IF(LEN(TRIM(B82)) &gt; 0, B82, 'Augsti riski-kopsavilkums'!C82)</f>
      </c>
      <c r="D82" s="132">
        <f>IF(ISERROR(VLOOKUP($A82,Full_list!$B:$O,4,FALSE)),"",VLOOKUP($A82,Full_list!$B:$O,4,FALSE))</f>
      </c>
      <c r="E82" s="39">
        <f>IF(ISERROR(VLOOKUP($A82,Full_list!$B:$O,5,FALSE)),"",VLOOKUP($A82,Full_list!$B:$O,5,FALSE))</f>
      </c>
      <c r="F82" s="39">
        <f>IF(ISERROR(VLOOKUP($A82,Full_list!$B:$O,6,FALSE)),"",VLOOKUP($A82,Full_list!$B:$O,6,FALSE))</f>
      </c>
      <c r="G82" s="39">
        <f>IF(ISERROR(VLOOKUP($A82,Full_list!$B:$O,7,FALSE)),"",VLOOKUP($A82,Full_list!$B:$O,7,FALSE))</f>
      </c>
      <c r="H82" s="39">
        <f>IF(ISERROR(VLOOKUP($A82,Full_list!$B:$O,10,FALSE)),"",VLOOKUP($A82,Full_list!$B:$O,10,FALSE))</f>
      </c>
    </row>
    <row r="83" spans="1:8" x14ac:dyDescent="0.25">
      <c r="A83" s="39" t="s">
        <v>200</v>
      </c>
      <c r="B83" s="39">
        <f>IF(ISERROR(VLOOKUP($A83,Full_list!$B:$O,3,FALSE)),"",VLOOKUP($A83,Full_list!$B:$O,3,FALSE))</f>
      </c>
      <c r="C83" s="39">
        <f>IF(LEN(TRIM(B83)) &gt; 0, B83, 'Augsti riski-kopsavilkums'!C83)</f>
      </c>
      <c r="D83" s="132">
        <f>IF(ISERROR(VLOOKUP($A83,Full_list!$B:$O,4,FALSE)),"",VLOOKUP($A83,Full_list!$B:$O,4,FALSE))</f>
      </c>
      <c r="E83" s="39">
        <f>IF(ISERROR(VLOOKUP($A83,Full_list!$B:$O,5,FALSE)),"",VLOOKUP($A83,Full_list!$B:$O,5,FALSE))</f>
      </c>
      <c r="F83" s="39">
        <f>IF(ISERROR(VLOOKUP($A83,Full_list!$B:$O,6,FALSE)),"",VLOOKUP($A83,Full_list!$B:$O,6,FALSE))</f>
      </c>
      <c r="G83" s="39">
        <f>IF(ISERROR(VLOOKUP($A83,Full_list!$B:$O,7,FALSE)),"",VLOOKUP($A83,Full_list!$B:$O,7,FALSE))</f>
      </c>
      <c r="H83" s="39">
        <f>IF(ISERROR(VLOOKUP($A83,Full_list!$B:$O,10,FALSE)),"",VLOOKUP($A83,Full_list!$B:$O,10,FALSE))</f>
      </c>
    </row>
    <row r="84" spans="1:8" x14ac:dyDescent="0.25">
      <c r="A84" s="39" t="s">
        <v>201</v>
      </c>
      <c r="B84" s="39">
        <f>IF(ISERROR(VLOOKUP($A84,Full_list!$B:$O,3,FALSE)),"",VLOOKUP($A84,Full_list!$B:$O,3,FALSE))</f>
      </c>
      <c r="C84" s="39">
        <f>IF(LEN(TRIM(B84)) &gt; 0, B84, 'Augsti riski-kopsavilkums'!C84)</f>
      </c>
      <c r="D84" s="132">
        <f>IF(ISERROR(VLOOKUP($A84,Full_list!$B:$O,4,FALSE)),"",VLOOKUP($A84,Full_list!$B:$O,4,FALSE))</f>
      </c>
      <c r="E84" s="39">
        <f>IF(ISERROR(VLOOKUP($A84,Full_list!$B:$O,5,FALSE)),"",VLOOKUP($A84,Full_list!$B:$O,5,FALSE))</f>
      </c>
      <c r="F84" s="39">
        <f>IF(ISERROR(VLOOKUP($A84,Full_list!$B:$O,6,FALSE)),"",VLOOKUP($A84,Full_list!$B:$O,6,FALSE))</f>
      </c>
      <c r="G84" s="39">
        <f>IF(ISERROR(VLOOKUP($A84,Full_list!$B:$O,7,FALSE)),"",VLOOKUP($A84,Full_list!$B:$O,7,FALSE))</f>
      </c>
      <c r="H84" s="39">
        <f>IF(ISERROR(VLOOKUP($A84,Full_list!$B:$O,10,FALSE)),"",VLOOKUP($A84,Full_list!$B:$O,10,FALSE))</f>
      </c>
    </row>
    <row r="85" spans="1:8" x14ac:dyDescent="0.25">
      <c r="A85" s="39" t="s">
        <v>202</v>
      </c>
      <c r="B85" s="39">
        <f>IF(ISERROR(VLOOKUP($A85,Full_list!$B:$O,3,FALSE)),"",VLOOKUP($A85,Full_list!$B:$O,3,FALSE))</f>
      </c>
      <c r="C85" s="39">
        <f>IF(LEN(TRIM(B85)) &gt; 0, B85, 'Augsti riski-kopsavilkums'!C85)</f>
      </c>
      <c r="D85" s="132">
        <f>IF(ISERROR(VLOOKUP($A85,Full_list!$B:$O,4,FALSE)),"",VLOOKUP($A85,Full_list!$B:$O,4,FALSE))</f>
      </c>
      <c r="E85" s="39">
        <f>IF(ISERROR(VLOOKUP($A85,Full_list!$B:$O,5,FALSE)),"",VLOOKUP($A85,Full_list!$B:$O,5,FALSE))</f>
      </c>
      <c r="F85" s="39">
        <f>IF(ISERROR(VLOOKUP($A85,Full_list!$B:$O,6,FALSE)),"",VLOOKUP($A85,Full_list!$B:$O,6,FALSE))</f>
      </c>
      <c r="G85" s="39">
        <f>IF(ISERROR(VLOOKUP($A85,Full_list!$B:$O,7,FALSE)),"",VLOOKUP($A85,Full_list!$B:$O,7,FALSE))</f>
      </c>
      <c r="H85" s="39">
        <f>IF(ISERROR(VLOOKUP($A85,Full_list!$B:$O,10,FALSE)),"",VLOOKUP($A85,Full_list!$B:$O,10,FALSE))</f>
      </c>
    </row>
    <row r="86" spans="1:8" x14ac:dyDescent="0.25">
      <c r="A86" s="39" t="s">
        <v>203</v>
      </c>
      <c r="B86" s="39">
        <f>IF(ISERROR(VLOOKUP($A86,Full_list!$B:$O,3,FALSE)),"",VLOOKUP($A86,Full_list!$B:$O,3,FALSE))</f>
      </c>
      <c r="C86" s="39">
        <f>IF(LEN(TRIM(B86)) &gt; 0, B86, 'Augsti riski-kopsavilkums'!C86)</f>
      </c>
      <c r="D86" s="132">
        <f>IF(ISERROR(VLOOKUP($A86,Full_list!$B:$O,4,FALSE)),"",VLOOKUP($A86,Full_list!$B:$O,4,FALSE))</f>
      </c>
      <c r="E86" s="39">
        <f>IF(ISERROR(VLOOKUP($A86,Full_list!$B:$O,5,FALSE)),"",VLOOKUP($A86,Full_list!$B:$O,5,FALSE))</f>
      </c>
      <c r="F86" s="39">
        <f>IF(ISERROR(VLOOKUP($A86,Full_list!$B:$O,6,FALSE)),"",VLOOKUP($A86,Full_list!$B:$O,6,FALSE))</f>
      </c>
      <c r="G86" s="39">
        <f>IF(ISERROR(VLOOKUP($A86,Full_list!$B:$O,7,FALSE)),"",VLOOKUP($A86,Full_list!$B:$O,7,FALSE))</f>
      </c>
      <c r="H86" s="39">
        <f>IF(ISERROR(VLOOKUP($A86,Full_list!$B:$O,10,FALSE)),"",VLOOKUP($A86,Full_list!$B:$O,10,FALSE))</f>
      </c>
    </row>
    <row r="87" spans="1:8" x14ac:dyDescent="0.25">
      <c r="A87" s="39" t="s">
        <v>204</v>
      </c>
      <c r="B87" s="39">
        <f>IF(ISERROR(VLOOKUP($A87,Full_list!$B:$O,3,FALSE)),"",VLOOKUP($A87,Full_list!$B:$O,3,FALSE))</f>
      </c>
      <c r="C87" s="39">
        <f>IF(LEN(TRIM(B87)) &gt; 0, B87, 'Augsti riski-kopsavilkums'!C87)</f>
      </c>
      <c r="D87" s="132">
        <f>IF(ISERROR(VLOOKUP($A87,Full_list!$B:$O,4,FALSE)),"",VLOOKUP($A87,Full_list!$B:$O,4,FALSE))</f>
      </c>
      <c r="E87" s="39">
        <f>IF(ISERROR(VLOOKUP($A87,Full_list!$B:$O,5,FALSE)),"",VLOOKUP($A87,Full_list!$B:$O,5,FALSE))</f>
      </c>
      <c r="F87" s="39">
        <f>IF(ISERROR(VLOOKUP($A87,Full_list!$B:$O,6,FALSE)),"",VLOOKUP($A87,Full_list!$B:$O,6,FALSE))</f>
      </c>
      <c r="G87" s="39">
        <f>IF(ISERROR(VLOOKUP($A87,Full_list!$B:$O,7,FALSE)),"",VLOOKUP($A87,Full_list!$B:$O,7,FALSE))</f>
      </c>
      <c r="H87" s="39">
        <f>IF(ISERROR(VLOOKUP($A87,Full_list!$B:$O,10,FALSE)),"",VLOOKUP($A87,Full_list!$B:$O,10,FALSE))</f>
      </c>
    </row>
    <row r="88" spans="1:8" x14ac:dyDescent="0.25">
      <c r="A88" s="39" t="s">
        <v>205</v>
      </c>
      <c r="B88" s="39">
        <f>IF(ISERROR(VLOOKUP($A88,Full_list!$B:$O,3,FALSE)),"",VLOOKUP($A88,Full_list!$B:$O,3,FALSE))</f>
      </c>
      <c r="C88" s="39">
        <f>IF(LEN(TRIM(B88)) &gt; 0, B88, 'Augsti riski-kopsavilkums'!C88)</f>
      </c>
      <c r="D88" s="132">
        <f>IF(ISERROR(VLOOKUP($A88,Full_list!$B:$O,4,FALSE)),"",VLOOKUP($A88,Full_list!$B:$O,4,FALSE))</f>
      </c>
      <c r="E88" s="39">
        <f>IF(ISERROR(VLOOKUP($A88,Full_list!$B:$O,5,FALSE)),"",VLOOKUP($A88,Full_list!$B:$O,5,FALSE))</f>
      </c>
      <c r="F88" s="39">
        <f>IF(ISERROR(VLOOKUP($A88,Full_list!$B:$O,6,FALSE)),"",VLOOKUP($A88,Full_list!$B:$O,6,FALSE))</f>
      </c>
      <c r="G88" s="39">
        <f>IF(ISERROR(VLOOKUP($A88,Full_list!$B:$O,7,FALSE)),"",VLOOKUP($A88,Full_list!$B:$O,7,FALSE))</f>
      </c>
      <c r="H88" s="39">
        <f>IF(ISERROR(VLOOKUP($A88,Full_list!$B:$O,10,FALSE)),"",VLOOKUP($A88,Full_list!$B:$O,10,FALSE))</f>
      </c>
    </row>
    <row r="89" spans="1:8" x14ac:dyDescent="0.25">
      <c r="A89" s="39" t="s">
        <v>206</v>
      </c>
      <c r="B89" s="39">
        <f>IF(ISERROR(VLOOKUP($A89,Full_list!$B:$O,3,FALSE)),"",VLOOKUP($A89,Full_list!$B:$O,3,FALSE))</f>
      </c>
      <c r="C89" s="39">
        <f>IF(LEN(TRIM(B89)) &gt; 0, B89, 'Augsti riski-kopsavilkums'!C89)</f>
      </c>
      <c r="D89" s="132">
        <f>IF(ISERROR(VLOOKUP($A89,Full_list!$B:$O,4,FALSE)),"",VLOOKUP($A89,Full_list!$B:$O,4,FALSE))</f>
      </c>
      <c r="E89" s="39">
        <f>IF(ISERROR(VLOOKUP($A89,Full_list!$B:$O,5,FALSE)),"",VLOOKUP($A89,Full_list!$B:$O,5,FALSE))</f>
      </c>
      <c r="F89" s="39">
        <f>IF(ISERROR(VLOOKUP($A89,Full_list!$B:$O,6,FALSE)),"",VLOOKUP($A89,Full_list!$B:$O,6,FALSE))</f>
      </c>
      <c r="G89" s="39">
        <f>IF(ISERROR(VLOOKUP($A89,Full_list!$B:$O,7,FALSE)),"",VLOOKUP($A89,Full_list!$B:$O,7,FALSE))</f>
      </c>
      <c r="H89" s="39">
        <f>IF(ISERROR(VLOOKUP($A89,Full_list!$B:$O,10,FALSE)),"",VLOOKUP($A89,Full_list!$B:$O,10,FALSE))</f>
      </c>
    </row>
    <row r="90" spans="1:8" x14ac:dyDescent="0.25">
      <c r="A90" s="39" t="s">
        <v>207</v>
      </c>
      <c r="B90" s="39">
        <f>IF(ISERROR(VLOOKUP($A90,Full_list!$B:$O,3,FALSE)),"",VLOOKUP($A90,Full_list!$B:$O,3,FALSE))</f>
      </c>
      <c r="C90" s="39">
        <f>IF(LEN(TRIM(B90)) &gt; 0, B90, 'Augsti riski-kopsavilkums'!C90)</f>
      </c>
      <c r="D90" s="132">
        <f>IF(ISERROR(VLOOKUP($A90,Full_list!$B:$O,4,FALSE)),"",VLOOKUP($A90,Full_list!$B:$O,4,FALSE))</f>
      </c>
      <c r="E90" s="39">
        <f>IF(ISERROR(VLOOKUP($A90,Full_list!$B:$O,5,FALSE)),"",VLOOKUP($A90,Full_list!$B:$O,5,FALSE))</f>
      </c>
      <c r="F90" s="39">
        <f>IF(ISERROR(VLOOKUP($A90,Full_list!$B:$O,6,FALSE)),"",VLOOKUP($A90,Full_list!$B:$O,6,FALSE))</f>
      </c>
      <c r="G90" s="39">
        <f>IF(ISERROR(VLOOKUP($A90,Full_list!$B:$O,7,FALSE)),"",VLOOKUP($A90,Full_list!$B:$O,7,FALSE))</f>
      </c>
      <c r="H90" s="39">
        <f>IF(ISERROR(VLOOKUP($A90,Full_list!$B:$O,10,FALSE)),"",VLOOKUP($A90,Full_list!$B:$O,10,FALSE))</f>
      </c>
    </row>
    <row r="91" spans="1:8" x14ac:dyDescent="0.25">
      <c r="A91" s="39" t="s">
        <v>208</v>
      </c>
      <c r="B91" s="39">
        <f>IF(ISERROR(VLOOKUP($A91,Full_list!$B:$O,3,FALSE)),"",VLOOKUP($A91,Full_list!$B:$O,3,FALSE))</f>
      </c>
      <c r="C91" s="39">
        <f>IF(LEN(TRIM(B91)) &gt; 0, B91, 'Augsti riski-kopsavilkums'!C91)</f>
      </c>
      <c r="D91" s="132">
        <f>IF(ISERROR(VLOOKUP($A91,Full_list!$B:$O,4,FALSE)),"",VLOOKUP($A91,Full_list!$B:$O,4,FALSE))</f>
      </c>
      <c r="E91" s="39">
        <f>IF(ISERROR(VLOOKUP($A91,Full_list!$B:$O,5,FALSE)),"",VLOOKUP($A91,Full_list!$B:$O,5,FALSE))</f>
      </c>
      <c r="F91" s="39">
        <f>IF(ISERROR(VLOOKUP($A91,Full_list!$B:$O,6,FALSE)),"",VLOOKUP($A91,Full_list!$B:$O,6,FALSE))</f>
      </c>
      <c r="G91" s="39">
        <f>IF(ISERROR(VLOOKUP($A91,Full_list!$B:$O,7,FALSE)),"",VLOOKUP($A91,Full_list!$B:$O,7,FALSE))</f>
      </c>
      <c r="H91" s="39">
        <f>IF(ISERROR(VLOOKUP($A91,Full_list!$B:$O,10,FALSE)),"",VLOOKUP($A91,Full_list!$B:$O,10,FALSE))</f>
      </c>
    </row>
    <row r="92" spans="1:8" x14ac:dyDescent="0.25">
      <c r="A92" s="39" t="s">
        <v>209</v>
      </c>
      <c r="B92" s="39">
        <f>IF(ISERROR(VLOOKUP($A92,Full_list!$B:$O,3,FALSE)),"",VLOOKUP($A92,Full_list!$B:$O,3,FALSE))</f>
      </c>
      <c r="C92" s="39">
        <f>IF(LEN(TRIM(B92)) &gt; 0, B92, 'Augsti riski-kopsavilkums'!C92)</f>
      </c>
      <c r="D92" s="132">
        <f>IF(ISERROR(VLOOKUP($A92,Full_list!$B:$O,4,FALSE)),"",VLOOKUP($A92,Full_list!$B:$O,4,FALSE))</f>
      </c>
      <c r="E92" s="39">
        <f>IF(ISERROR(VLOOKUP($A92,Full_list!$B:$O,5,FALSE)),"",VLOOKUP($A92,Full_list!$B:$O,5,FALSE))</f>
      </c>
      <c r="F92" s="39">
        <f>IF(ISERROR(VLOOKUP($A92,Full_list!$B:$O,6,FALSE)),"",VLOOKUP($A92,Full_list!$B:$O,6,FALSE))</f>
      </c>
      <c r="G92" s="39">
        <f>IF(ISERROR(VLOOKUP($A92,Full_list!$B:$O,7,FALSE)),"",VLOOKUP($A92,Full_list!$B:$O,7,FALSE))</f>
      </c>
      <c r="H92" s="39">
        <f>IF(ISERROR(VLOOKUP($A92,Full_list!$B:$O,10,FALSE)),"",VLOOKUP($A92,Full_list!$B:$O,10,FALSE))</f>
      </c>
    </row>
    <row r="93" spans="1:8" x14ac:dyDescent="0.25">
      <c r="A93" s="39" t="s">
        <v>210</v>
      </c>
      <c r="B93" s="39">
        <f>IF(ISERROR(VLOOKUP($A93,Full_list!$B:$O,3,FALSE)),"",VLOOKUP($A93,Full_list!$B:$O,3,FALSE))</f>
      </c>
      <c r="C93" s="39">
        <f>IF(LEN(TRIM(B93)) &gt; 0, B93, 'Augsti riski-kopsavilkums'!C93)</f>
      </c>
      <c r="D93" s="132">
        <f>IF(ISERROR(VLOOKUP($A93,Full_list!$B:$O,4,FALSE)),"",VLOOKUP($A93,Full_list!$B:$O,4,FALSE))</f>
      </c>
      <c r="E93" s="39">
        <f>IF(ISERROR(VLOOKUP($A93,Full_list!$B:$O,5,FALSE)),"",VLOOKUP($A93,Full_list!$B:$O,5,FALSE))</f>
      </c>
      <c r="F93" s="39">
        <f>IF(ISERROR(VLOOKUP($A93,Full_list!$B:$O,6,FALSE)),"",VLOOKUP($A93,Full_list!$B:$O,6,FALSE))</f>
      </c>
      <c r="G93" s="39">
        <f>IF(ISERROR(VLOOKUP($A93,Full_list!$B:$O,7,FALSE)),"",VLOOKUP($A93,Full_list!$B:$O,7,FALSE))</f>
      </c>
      <c r="H93" s="39">
        <f>IF(ISERROR(VLOOKUP($A93,Full_list!$B:$O,10,FALSE)),"",VLOOKUP($A93,Full_list!$B:$O,10,FALSE))</f>
      </c>
    </row>
    <row r="94" spans="1:8" x14ac:dyDescent="0.25">
      <c r="A94" s="39" t="s">
        <v>211</v>
      </c>
      <c r="B94" s="39">
        <f>IF(ISERROR(VLOOKUP($A94,Full_list!$B:$O,3,FALSE)),"",VLOOKUP($A94,Full_list!$B:$O,3,FALSE))</f>
      </c>
      <c r="C94" s="39">
        <f>IF(LEN(TRIM(B94)) &gt; 0, B94, 'Augsti riski-kopsavilkums'!C94)</f>
      </c>
      <c r="D94" s="132">
        <f>IF(ISERROR(VLOOKUP($A94,Full_list!$B:$O,4,FALSE)),"",VLOOKUP($A94,Full_list!$B:$O,4,FALSE))</f>
      </c>
      <c r="E94" s="39">
        <f>IF(ISERROR(VLOOKUP($A94,Full_list!$B:$O,5,FALSE)),"",VLOOKUP($A94,Full_list!$B:$O,5,FALSE))</f>
      </c>
      <c r="F94" s="39">
        <f>IF(ISERROR(VLOOKUP($A94,Full_list!$B:$O,6,FALSE)),"",VLOOKUP($A94,Full_list!$B:$O,6,FALSE))</f>
      </c>
      <c r="G94" s="39">
        <f>IF(ISERROR(VLOOKUP($A94,Full_list!$B:$O,7,FALSE)),"",VLOOKUP($A94,Full_list!$B:$O,7,FALSE))</f>
      </c>
      <c r="H94" s="39">
        <f>IF(ISERROR(VLOOKUP($A94,Full_list!$B:$O,10,FALSE)),"",VLOOKUP($A94,Full_list!$B:$O,10,FALSE))</f>
      </c>
    </row>
    <row r="95" spans="1:8" x14ac:dyDescent="0.25">
      <c r="A95" s="39" t="s">
        <v>212</v>
      </c>
      <c r="B95" s="39">
        <f>IF(ISERROR(VLOOKUP($A95,Full_list!$B:$O,3,FALSE)),"",VLOOKUP($A95,Full_list!$B:$O,3,FALSE))</f>
      </c>
      <c r="C95" s="39">
        <f>IF(LEN(TRIM(B95)) &gt; 0, B95, 'Augsti riski-kopsavilkums'!C95)</f>
      </c>
      <c r="D95" s="132">
        <f>IF(ISERROR(VLOOKUP($A95,Full_list!$B:$O,4,FALSE)),"",VLOOKUP($A95,Full_list!$B:$O,4,FALSE))</f>
      </c>
      <c r="E95" s="39">
        <f>IF(ISERROR(VLOOKUP($A95,Full_list!$B:$O,5,FALSE)),"",VLOOKUP($A95,Full_list!$B:$O,5,FALSE))</f>
      </c>
      <c r="F95" s="39">
        <f>IF(ISERROR(VLOOKUP($A95,Full_list!$B:$O,6,FALSE)),"",VLOOKUP($A95,Full_list!$B:$O,6,FALSE))</f>
      </c>
      <c r="G95" s="39">
        <f>IF(ISERROR(VLOOKUP($A95,Full_list!$B:$O,7,FALSE)),"",VLOOKUP($A95,Full_list!$B:$O,7,FALSE))</f>
      </c>
      <c r="H95" s="39">
        <f>IF(ISERROR(VLOOKUP($A95,Full_list!$B:$O,10,FALSE)),"",VLOOKUP($A95,Full_list!$B:$O,10,FALSE))</f>
      </c>
    </row>
    <row r="96" spans="1:8" x14ac:dyDescent="0.25">
      <c r="A96" s="39" t="s">
        <v>213</v>
      </c>
      <c r="B96" s="39">
        <f>IF(ISERROR(VLOOKUP($A96,Full_list!$B:$O,3,FALSE)),"",VLOOKUP($A96,Full_list!$B:$O,3,FALSE))</f>
      </c>
      <c r="C96" s="39">
        <f>IF(LEN(TRIM(B96)) &gt; 0, B96, 'Augsti riski-kopsavilkums'!C96)</f>
      </c>
      <c r="D96" s="132">
        <f>IF(ISERROR(VLOOKUP($A96,Full_list!$B:$O,4,FALSE)),"",VLOOKUP($A96,Full_list!$B:$O,4,FALSE))</f>
      </c>
      <c r="E96" s="39">
        <f>IF(ISERROR(VLOOKUP($A96,Full_list!$B:$O,5,FALSE)),"",VLOOKUP($A96,Full_list!$B:$O,5,FALSE))</f>
      </c>
      <c r="F96" s="39">
        <f>IF(ISERROR(VLOOKUP($A96,Full_list!$B:$O,6,FALSE)),"",VLOOKUP($A96,Full_list!$B:$O,6,FALSE))</f>
      </c>
      <c r="G96" s="39">
        <f>IF(ISERROR(VLOOKUP($A96,Full_list!$B:$O,7,FALSE)),"",VLOOKUP($A96,Full_list!$B:$O,7,FALSE))</f>
      </c>
      <c r="H96" s="39">
        <f>IF(ISERROR(VLOOKUP($A96,Full_list!$B:$O,10,FALSE)),"",VLOOKUP($A96,Full_list!$B:$O,10,FALSE))</f>
      </c>
    </row>
    <row r="97" spans="1:8" x14ac:dyDescent="0.25">
      <c r="A97" s="39" t="s">
        <v>214</v>
      </c>
      <c r="B97" s="39">
        <f>IF(ISERROR(VLOOKUP($A97,Full_list!$B:$O,3,FALSE)),"",VLOOKUP($A97,Full_list!$B:$O,3,FALSE))</f>
      </c>
      <c r="C97" s="39">
        <f>IF(LEN(TRIM(B97)) &gt; 0, B97, 'Augsti riski-kopsavilkums'!C97)</f>
      </c>
      <c r="D97" s="132">
        <f>IF(ISERROR(VLOOKUP($A97,Full_list!$B:$O,4,FALSE)),"",VLOOKUP($A97,Full_list!$B:$O,4,FALSE))</f>
      </c>
      <c r="E97" s="39">
        <f>IF(ISERROR(VLOOKUP($A97,Full_list!$B:$O,5,FALSE)),"",VLOOKUP($A97,Full_list!$B:$O,5,FALSE))</f>
      </c>
      <c r="F97" s="39">
        <f>IF(ISERROR(VLOOKUP($A97,Full_list!$B:$O,6,FALSE)),"",VLOOKUP($A97,Full_list!$B:$O,6,FALSE))</f>
      </c>
      <c r="G97" s="39">
        <f>IF(ISERROR(VLOOKUP($A97,Full_list!$B:$O,7,FALSE)),"",VLOOKUP($A97,Full_list!$B:$O,7,FALSE))</f>
      </c>
      <c r="H97" s="39">
        <f>IF(ISERROR(VLOOKUP($A97,Full_list!$B:$O,10,FALSE)),"",VLOOKUP($A97,Full_list!$B:$O,10,FALSE))</f>
      </c>
    </row>
    <row r="98" spans="1:8" x14ac:dyDescent="0.25">
      <c r="A98" s="39" t="s">
        <v>215</v>
      </c>
      <c r="B98" s="39">
        <f>IF(ISERROR(VLOOKUP($A98,Full_list!$B:$O,3,FALSE)),"",VLOOKUP($A98,Full_list!$B:$O,3,FALSE))</f>
      </c>
      <c r="C98" s="39">
        <f>IF(LEN(TRIM(B98)) &gt; 0, B98, 'Augsti riski-kopsavilkums'!C98)</f>
      </c>
      <c r="D98" s="132">
        <f>IF(ISERROR(VLOOKUP($A98,Full_list!$B:$O,4,FALSE)),"",VLOOKUP($A98,Full_list!$B:$O,4,FALSE))</f>
      </c>
      <c r="E98" s="39">
        <f>IF(ISERROR(VLOOKUP($A98,Full_list!$B:$O,5,FALSE)),"",VLOOKUP($A98,Full_list!$B:$O,5,FALSE))</f>
      </c>
      <c r="F98" s="39">
        <f>IF(ISERROR(VLOOKUP($A98,Full_list!$B:$O,6,FALSE)),"",VLOOKUP($A98,Full_list!$B:$O,6,FALSE))</f>
      </c>
      <c r="G98" s="39">
        <f>IF(ISERROR(VLOOKUP($A98,Full_list!$B:$O,7,FALSE)),"",VLOOKUP($A98,Full_list!$B:$O,7,FALSE))</f>
      </c>
      <c r="H98" s="39">
        <f>IF(ISERROR(VLOOKUP($A98,Full_list!$B:$O,10,FALSE)),"",VLOOKUP($A98,Full_list!$B:$O,10,FALSE))</f>
      </c>
    </row>
    <row r="99" spans="1:8" x14ac:dyDescent="0.25">
      <c r="A99" s="39" t="s">
        <v>216</v>
      </c>
      <c r="B99" s="39">
        <f>IF(ISERROR(VLOOKUP($A99,Full_list!$B:$O,3,FALSE)),"",VLOOKUP($A99,Full_list!$B:$O,3,FALSE))</f>
      </c>
      <c r="C99" s="39">
        <f>IF(LEN(TRIM(B99)) &gt; 0, B99, 'Augsti riski-kopsavilkums'!C99)</f>
      </c>
      <c r="D99" s="132">
        <f>IF(ISERROR(VLOOKUP($A99,Full_list!$B:$O,4,FALSE)),"",VLOOKUP($A99,Full_list!$B:$O,4,FALSE))</f>
      </c>
      <c r="E99" s="39">
        <f>IF(ISERROR(VLOOKUP($A99,Full_list!$B:$O,5,FALSE)),"",VLOOKUP($A99,Full_list!$B:$O,5,FALSE))</f>
      </c>
      <c r="F99" s="39">
        <f>IF(ISERROR(VLOOKUP($A99,Full_list!$B:$O,6,FALSE)),"",VLOOKUP($A99,Full_list!$B:$O,6,FALSE))</f>
      </c>
      <c r="G99" s="39">
        <f>IF(ISERROR(VLOOKUP($A99,Full_list!$B:$O,7,FALSE)),"",VLOOKUP($A99,Full_list!$B:$O,7,FALSE))</f>
      </c>
      <c r="H99" s="39">
        <f>IF(ISERROR(VLOOKUP($A99,Full_list!$B:$O,10,FALSE)),"",VLOOKUP($A99,Full_list!$B:$O,10,FALSE))</f>
      </c>
    </row>
    <row r="100" spans="1:8" x14ac:dyDescent="0.25">
      <c r="A100" s="39" t="s">
        <v>217</v>
      </c>
      <c r="B100" s="39">
        <f>IF(ISERROR(VLOOKUP($A100,Full_list!$B:$O,3,FALSE)),"",VLOOKUP($A100,Full_list!$B:$O,3,FALSE))</f>
      </c>
      <c r="C100" s="39">
        <f>IF(LEN(TRIM(B100)) &gt; 0, B100, 'Augsti riski-kopsavilkums'!C100)</f>
      </c>
      <c r="D100" s="132">
        <f>IF(ISERROR(VLOOKUP($A100,Full_list!$B:$O,4,FALSE)),"",VLOOKUP($A100,Full_list!$B:$O,4,FALSE))</f>
      </c>
      <c r="E100" s="39">
        <f>IF(ISERROR(VLOOKUP($A100,Full_list!$B:$O,5,FALSE)),"",VLOOKUP($A100,Full_list!$B:$O,5,FALSE))</f>
      </c>
      <c r="F100" s="39">
        <f>IF(ISERROR(VLOOKUP($A100,Full_list!$B:$O,6,FALSE)),"",VLOOKUP($A100,Full_list!$B:$O,6,FALSE))</f>
      </c>
      <c r="G100" s="39">
        <f>IF(ISERROR(VLOOKUP($A100,Full_list!$B:$O,7,FALSE)),"",VLOOKUP($A100,Full_list!$B:$O,7,FALSE))</f>
      </c>
      <c r="H100" s="39">
        <f>IF(ISERROR(VLOOKUP($A100,Full_list!$B:$O,10,FALSE)),"",VLOOKUP($A100,Full_list!$B:$O,10,FALSE))</f>
      </c>
    </row>
    <row r="101" spans="1:8" x14ac:dyDescent="0.25">
      <c r="A101" s="39" t="s">
        <v>218</v>
      </c>
      <c r="B101" s="39">
        <f>IF(ISERROR(VLOOKUP($A101,Full_list!$B:$O,3,FALSE)),"",VLOOKUP($A101,Full_list!$B:$O,3,FALSE))</f>
      </c>
      <c r="C101" s="39">
        <f>IF(LEN(TRIM(B101)) &gt; 0, B101, 'Augsti riski-kopsavilkums'!C101)</f>
      </c>
      <c r="D101" s="132">
        <f>IF(ISERROR(VLOOKUP($A101,Full_list!$B:$O,4,FALSE)),"",VLOOKUP($A101,Full_list!$B:$O,4,FALSE))</f>
      </c>
      <c r="E101" s="39">
        <f>IF(ISERROR(VLOOKUP($A101,Full_list!$B:$O,5,FALSE)),"",VLOOKUP($A101,Full_list!$B:$O,5,FALSE))</f>
      </c>
      <c r="F101" s="39">
        <f>IF(ISERROR(VLOOKUP($A101,Full_list!$B:$O,6,FALSE)),"",VLOOKUP($A101,Full_list!$B:$O,6,FALSE))</f>
      </c>
      <c r="G101" s="39">
        <f>IF(ISERROR(VLOOKUP($A101,Full_list!$B:$O,7,FALSE)),"",VLOOKUP($A101,Full_list!$B:$O,7,FALSE))</f>
      </c>
      <c r="H101" s="39">
        <f>IF(ISERROR(VLOOKUP($A101,Full_list!$B:$O,10,FALSE)),"",VLOOKUP($A101,Full_list!$B:$O,10,FALSE))</f>
      </c>
    </row>
  </sheetData>
  <autoFilter ref="A1:H1" xr:uid="{00000000-0009-0000-0000-00000D000000}"/>
  <pageMargins left="0.19685039370078741" right="0.19685039370078741" top="0.55118110236220474" bottom="0.15748031496062992" header="0.31496062992125984" footer="0.31496062992125984"/>
  <pageSetup paperSize="9" scale="78"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37B2E-C782-49EA-BF78-400EF795227B}">
  <sheetPr codeName="Sheet17">
    <tabColor rgb="FF00FF00"/>
  </sheetPr>
  <dimension ref="A1:F8"/>
  <sheetViews>
    <sheetView workbookViewId="0"/>
  </sheetViews>
  <sheetFormatPr defaultRowHeight="15" x14ac:dyDescent="0.25"/>
  <cols>
    <col min="1" max="1" width="3.140625" bestFit="1" customWidth="1"/>
    <col min="2" max="2" width="24.7109375" bestFit="1" customWidth="1"/>
    <col min="3" max="3" width="1.85546875" customWidth="1"/>
    <col min="4" max="4" width="6.85546875" bestFit="1" customWidth="1"/>
    <col min="5" max="5" width="4.42578125" bestFit="1" customWidth="1"/>
    <col min="6" max="6" width="84.5703125" bestFit="1" customWidth="1"/>
  </cols>
  <sheetData>
    <row r="1" spans="1:6" ht="30" x14ac:dyDescent="0.25">
      <c r="B1" t="s">
        <v>1056</v>
      </c>
      <c r="D1" s="117" t="s">
        <v>1058</v>
      </c>
      <c r="E1" t="s">
        <v>1061</v>
      </c>
      <c r="F1" t="s">
        <v>1057</v>
      </c>
    </row>
    <row r="2" spans="1:6" x14ac:dyDescent="0.25">
      <c r="A2">
        <v>1</v>
      </c>
      <c r="B2" t="s">
        <v>57</v>
      </c>
      <c r="D2" t="s">
        <v>1059</v>
      </c>
      <c r="E2" t="s">
        <v>1062</v>
      </c>
      <c r="F2" t="s">
        <v>1049</v>
      </c>
    </row>
    <row r="3" spans="1:6" x14ac:dyDescent="0.25">
      <c r="A3">
        <v>2</v>
      </c>
      <c r="B3" t="s">
        <v>1052</v>
      </c>
      <c r="D3" t="s">
        <v>1060</v>
      </c>
      <c r="E3" t="s">
        <v>1063</v>
      </c>
      <c r="F3" t="s">
        <v>1050</v>
      </c>
    </row>
    <row r="4" spans="1:6" x14ac:dyDescent="0.25">
      <c r="A4">
        <v>3</v>
      </c>
      <c r="B4" t="s">
        <v>59</v>
      </c>
      <c r="D4">
        <v>7</v>
      </c>
      <c r="E4" t="s">
        <v>1064</v>
      </c>
      <c r="F4" t="s">
        <v>1051</v>
      </c>
    </row>
    <row r="5" spans="1:6" x14ac:dyDescent="0.25">
      <c r="A5">
        <v>4</v>
      </c>
      <c r="B5" t="s">
        <v>1053</v>
      </c>
      <c r="D5">
        <v>5</v>
      </c>
      <c r="E5" t="s">
        <v>1065</v>
      </c>
      <c r="F5" t="s">
        <v>1055</v>
      </c>
    </row>
    <row r="6" spans="1:6" x14ac:dyDescent="0.25">
      <c r="A6">
        <v>5</v>
      </c>
      <c r="B6" t="s">
        <v>65</v>
      </c>
      <c r="D6">
        <v>6</v>
      </c>
      <c r="E6" t="s">
        <v>1066</v>
      </c>
      <c r="F6" t="s">
        <v>1067</v>
      </c>
    </row>
    <row r="7" spans="1:6" x14ac:dyDescent="0.25">
      <c r="A7">
        <v>6</v>
      </c>
      <c r="B7" t="s">
        <v>1054</v>
      </c>
    </row>
    <row r="8" spans="1:6" x14ac:dyDescent="0.25">
      <c r="A8">
        <v>7</v>
      </c>
      <c r="B8" t="s">
        <v>91</v>
      </c>
    </row>
  </sheetData>
  <phoneticPr fontId="3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FF00"/>
  </sheetPr>
  <dimension ref="A1:G29"/>
  <sheetViews>
    <sheetView zoomScale="85" zoomScaleNormal="85" workbookViewId="0">
      <selection activeCell="C8" sqref="C8"/>
    </sheetView>
  </sheetViews>
  <sheetFormatPr defaultRowHeight="15" x14ac:dyDescent="0.25"/>
  <cols>
    <col min="1" max="1" width="43.28515625" bestFit="1" customWidth="1"/>
    <col min="2" max="2" width="34.5703125" bestFit="1" customWidth="1"/>
    <col min="3" max="7" width="41.42578125" bestFit="1" customWidth="1"/>
  </cols>
  <sheetData>
    <row r="1" spans="1:7" s="35" customFormat="1" x14ac:dyDescent="0.25">
      <c r="A1" s="35" t="s">
        <v>107</v>
      </c>
      <c r="B1" s="35" t="s">
        <v>106</v>
      </c>
      <c r="C1" s="35" t="s">
        <v>37</v>
      </c>
      <c r="D1" s="35" t="s">
        <v>108</v>
      </c>
      <c r="E1" s="35" t="s">
        <v>33</v>
      </c>
      <c r="F1" s="35" t="s">
        <v>30</v>
      </c>
      <c r="G1" s="35" t="s">
        <v>109</v>
      </c>
    </row>
    <row r="2" spans="1:7" x14ac:dyDescent="0.25">
      <c r="A2" t="s">
        <v>106</v>
      </c>
      <c r="B2" t="s">
        <v>37</v>
      </c>
      <c r="C2" t="s">
        <v>24</v>
      </c>
      <c r="D2" t="s">
        <v>24</v>
      </c>
      <c r="E2" t="s">
        <v>24</v>
      </c>
      <c r="F2" t="s">
        <v>24</v>
      </c>
      <c r="G2" t="s">
        <v>24</v>
      </c>
    </row>
    <row r="3" spans="1:7" x14ac:dyDescent="0.25">
      <c r="A3" t="s">
        <v>41</v>
      </c>
      <c r="B3" t="s">
        <v>108</v>
      </c>
      <c r="C3" t="s">
        <v>22</v>
      </c>
      <c r="D3" t="s">
        <v>22</v>
      </c>
      <c r="E3" t="s">
        <v>22</v>
      </c>
      <c r="F3" t="s">
        <v>22</v>
      </c>
      <c r="G3" t="s">
        <v>22</v>
      </c>
    </row>
    <row r="4" spans="1:7" x14ac:dyDescent="0.25">
      <c r="A4" t="s">
        <v>337</v>
      </c>
      <c r="B4" t="s">
        <v>33</v>
      </c>
      <c r="C4" t="s">
        <v>20</v>
      </c>
      <c r="D4" t="s">
        <v>20</v>
      </c>
      <c r="E4" t="s">
        <v>20</v>
      </c>
      <c r="F4" t="s">
        <v>20</v>
      </c>
      <c r="G4" t="s">
        <v>20</v>
      </c>
    </row>
    <row r="5" spans="1:7" x14ac:dyDescent="0.25">
      <c r="A5" t="s">
        <v>336</v>
      </c>
      <c r="B5" t="s">
        <v>30</v>
      </c>
      <c r="C5" t="s">
        <v>18</v>
      </c>
      <c r="D5" t="s">
        <v>18</v>
      </c>
      <c r="E5" t="s">
        <v>18</v>
      </c>
      <c r="F5" t="s">
        <v>18</v>
      </c>
      <c r="G5" t="s">
        <v>18</v>
      </c>
    </row>
    <row r="6" spans="1:7" x14ac:dyDescent="0.25">
      <c r="B6" t="s">
        <v>109</v>
      </c>
      <c r="C6" t="s">
        <v>16</v>
      </c>
      <c r="D6" t="s">
        <v>16</v>
      </c>
      <c r="E6" t="s">
        <v>16</v>
      </c>
      <c r="F6" t="s">
        <v>16</v>
      </c>
      <c r="G6" t="s">
        <v>16</v>
      </c>
    </row>
    <row r="9" spans="1:7" s="35" customFormat="1" x14ac:dyDescent="0.25">
      <c r="A9" s="35" t="s">
        <v>114</v>
      </c>
      <c r="B9" s="35" t="s">
        <v>113</v>
      </c>
      <c r="C9" s="35" t="s">
        <v>338</v>
      </c>
      <c r="D9" s="35" t="s">
        <v>356</v>
      </c>
      <c r="E9" s="35" t="s">
        <v>357</v>
      </c>
      <c r="F9" s="35" t="s">
        <v>358</v>
      </c>
      <c r="G9" s="35" t="s">
        <v>359</v>
      </c>
    </row>
    <row r="10" spans="1:7" x14ac:dyDescent="0.25">
      <c r="A10" t="s">
        <v>12</v>
      </c>
      <c r="B10" t="s">
        <v>5</v>
      </c>
      <c r="C10" t="s">
        <v>37</v>
      </c>
      <c r="D10" t="s">
        <v>37</v>
      </c>
      <c r="E10" t="s">
        <v>37</v>
      </c>
      <c r="F10" t="s">
        <v>37</v>
      </c>
      <c r="G10" t="s">
        <v>37</v>
      </c>
    </row>
    <row r="11" spans="1:7" x14ac:dyDescent="0.25">
      <c r="A11" t="s">
        <v>11</v>
      </c>
      <c r="B11" t="s">
        <v>4</v>
      </c>
      <c r="C11" t="s">
        <v>108</v>
      </c>
      <c r="D11" t="s">
        <v>108</v>
      </c>
      <c r="E11" t="s">
        <v>108</v>
      </c>
      <c r="F11" t="s">
        <v>108</v>
      </c>
      <c r="G11" t="s">
        <v>108</v>
      </c>
    </row>
    <row r="12" spans="1:7" x14ac:dyDescent="0.25">
      <c r="A12" t="s">
        <v>10</v>
      </c>
      <c r="B12" t="s">
        <v>3</v>
      </c>
      <c r="C12" t="s">
        <v>33</v>
      </c>
      <c r="D12" t="s">
        <v>33</v>
      </c>
      <c r="E12" t="s">
        <v>33</v>
      </c>
      <c r="F12" t="s">
        <v>33</v>
      </c>
      <c r="G12" t="s">
        <v>33</v>
      </c>
    </row>
    <row r="13" spans="1:7" x14ac:dyDescent="0.25">
      <c r="A13" t="s">
        <v>9</v>
      </c>
      <c r="B13" t="s">
        <v>2</v>
      </c>
      <c r="C13" t="s">
        <v>30</v>
      </c>
      <c r="D13" t="s">
        <v>30</v>
      </c>
      <c r="E13" t="s">
        <v>30</v>
      </c>
      <c r="F13" t="s">
        <v>30</v>
      </c>
      <c r="G13" t="s">
        <v>30</v>
      </c>
    </row>
    <row r="14" spans="1:7" x14ac:dyDescent="0.25">
      <c r="A14" t="s">
        <v>8</v>
      </c>
      <c r="B14" t="s">
        <v>1</v>
      </c>
      <c r="C14" t="s">
        <v>109</v>
      </c>
      <c r="D14" t="s">
        <v>109</v>
      </c>
      <c r="E14" t="s">
        <v>109</v>
      </c>
      <c r="F14" t="s">
        <v>109</v>
      </c>
      <c r="G14" t="s">
        <v>109</v>
      </c>
    </row>
    <row r="15" spans="1:7" x14ac:dyDescent="0.25">
      <c r="A15" t="s">
        <v>7</v>
      </c>
      <c r="B15" t="s">
        <v>0</v>
      </c>
    </row>
    <row r="17" spans="1:7" s="35" customFormat="1" x14ac:dyDescent="0.25">
      <c r="A17" s="35" t="s">
        <v>399</v>
      </c>
      <c r="B17" s="35" t="s">
        <v>400</v>
      </c>
      <c r="C17" s="35" t="s">
        <v>401</v>
      </c>
      <c r="D17" s="35" t="s">
        <v>449</v>
      </c>
      <c r="E17" s="35" t="s">
        <v>450</v>
      </c>
      <c r="F17" s="35" t="s">
        <v>705</v>
      </c>
      <c r="G17" s="35" t="s">
        <v>706</v>
      </c>
    </row>
    <row r="18" spans="1:7" x14ac:dyDescent="0.25">
      <c r="A18" t="s">
        <v>37</v>
      </c>
      <c r="B18" t="s">
        <v>37</v>
      </c>
      <c r="C18" t="s">
        <v>37</v>
      </c>
      <c r="D18" t="s">
        <v>37</v>
      </c>
      <c r="E18" t="s">
        <v>37</v>
      </c>
      <c r="F18" t="s">
        <v>37</v>
      </c>
      <c r="G18" t="s">
        <v>37</v>
      </c>
    </row>
    <row r="19" spans="1:7" x14ac:dyDescent="0.25">
      <c r="A19" t="s">
        <v>108</v>
      </c>
      <c r="B19" t="s">
        <v>108</v>
      </c>
      <c r="C19" t="s">
        <v>108</v>
      </c>
      <c r="D19" t="s">
        <v>108</v>
      </c>
      <c r="E19" t="s">
        <v>108</v>
      </c>
      <c r="F19" t="s">
        <v>108</v>
      </c>
      <c r="G19" t="s">
        <v>108</v>
      </c>
    </row>
    <row r="20" spans="1:7" x14ac:dyDescent="0.25">
      <c r="A20" t="s">
        <v>33</v>
      </c>
      <c r="B20" t="s">
        <v>33</v>
      </c>
      <c r="C20" t="s">
        <v>33</v>
      </c>
      <c r="D20" t="s">
        <v>33</v>
      </c>
      <c r="E20" t="s">
        <v>33</v>
      </c>
      <c r="F20" t="s">
        <v>33</v>
      </c>
      <c r="G20" t="s">
        <v>33</v>
      </c>
    </row>
    <row r="21" spans="1:7" x14ac:dyDescent="0.25">
      <c r="A21" t="s">
        <v>30</v>
      </c>
      <c r="B21" t="s">
        <v>30</v>
      </c>
      <c r="C21" t="s">
        <v>30</v>
      </c>
      <c r="D21" t="s">
        <v>30</v>
      </c>
      <c r="E21" t="s">
        <v>30</v>
      </c>
      <c r="F21" t="s">
        <v>30</v>
      </c>
      <c r="G21" t="s">
        <v>30</v>
      </c>
    </row>
    <row r="22" spans="1:7" x14ac:dyDescent="0.25">
      <c r="A22" t="s">
        <v>109</v>
      </c>
      <c r="B22" t="s">
        <v>109</v>
      </c>
      <c r="C22" t="s">
        <v>109</v>
      </c>
      <c r="D22" t="s">
        <v>109</v>
      </c>
      <c r="E22" t="s">
        <v>109</v>
      </c>
      <c r="F22" t="s">
        <v>109</v>
      </c>
      <c r="G22" t="s">
        <v>109</v>
      </c>
    </row>
    <row r="24" spans="1:7" x14ac:dyDescent="0.25">
      <c r="A24" s="35" t="s">
        <v>707</v>
      </c>
      <c r="B24" s="35" t="s">
        <v>708</v>
      </c>
      <c r="C24" s="35" t="s">
        <v>709</v>
      </c>
      <c r="D24" s="35" t="s">
        <v>710</v>
      </c>
      <c r="E24" s="35" t="s">
        <v>711</v>
      </c>
      <c r="F24" s="35" t="s">
        <v>712</v>
      </c>
    </row>
    <row r="25" spans="1:7" x14ac:dyDescent="0.25">
      <c r="A25" t="s">
        <v>37</v>
      </c>
      <c r="B25" t="s">
        <v>37</v>
      </c>
      <c r="C25" t="s">
        <v>37</v>
      </c>
      <c r="D25" t="s">
        <v>37</v>
      </c>
      <c r="E25" t="s">
        <v>37</v>
      </c>
      <c r="F25" t="s">
        <v>37</v>
      </c>
    </row>
    <row r="26" spans="1:7" x14ac:dyDescent="0.25">
      <c r="A26" t="s">
        <v>108</v>
      </c>
      <c r="B26" t="s">
        <v>108</v>
      </c>
      <c r="C26" t="s">
        <v>108</v>
      </c>
      <c r="D26" t="s">
        <v>108</v>
      </c>
      <c r="E26" t="s">
        <v>108</v>
      </c>
      <c r="F26" t="s">
        <v>108</v>
      </c>
    </row>
    <row r="27" spans="1:7" x14ac:dyDescent="0.25">
      <c r="A27" t="s">
        <v>33</v>
      </c>
      <c r="B27" t="s">
        <v>33</v>
      </c>
      <c r="C27" t="s">
        <v>33</v>
      </c>
      <c r="D27" t="s">
        <v>33</v>
      </c>
      <c r="E27" t="s">
        <v>33</v>
      </c>
      <c r="F27" t="s">
        <v>33</v>
      </c>
    </row>
    <row r="28" spans="1:7" x14ac:dyDescent="0.25">
      <c r="A28" t="s">
        <v>30</v>
      </c>
      <c r="B28" t="s">
        <v>30</v>
      </c>
      <c r="C28" t="s">
        <v>30</v>
      </c>
      <c r="D28" t="s">
        <v>30</v>
      </c>
      <c r="E28" t="s">
        <v>30</v>
      </c>
      <c r="F28" t="s">
        <v>30</v>
      </c>
    </row>
    <row r="29" spans="1:7" x14ac:dyDescent="0.25">
      <c r="A29" t="s">
        <v>109</v>
      </c>
      <c r="B29" t="s">
        <v>109</v>
      </c>
      <c r="C29" t="s">
        <v>109</v>
      </c>
      <c r="D29" t="s">
        <v>109</v>
      </c>
      <c r="E29" t="s">
        <v>109</v>
      </c>
      <c r="F29" t="s">
        <v>109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00FF00"/>
  </sheetPr>
  <dimension ref="A1:P399"/>
  <sheetViews>
    <sheetView topLeftCell="A165" workbookViewId="0">
      <selection activeCell="E66" sqref="E66"/>
    </sheetView>
  </sheetViews>
  <sheetFormatPr defaultColWidth="10.7109375" defaultRowHeight="15" x14ac:dyDescent="0.25"/>
  <cols>
    <col min="1" max="1" width="9.85546875" style="57" bestFit="1" customWidth="1"/>
    <col min="2" max="2" width="13.28515625" style="57" bestFit="1" customWidth="1"/>
    <col min="3" max="3" width="7.42578125" style="57" bestFit="1" customWidth="1"/>
    <col min="4" max="4" width="28.7109375" style="57" bestFit="1" customWidth="1"/>
    <col min="5" max="5" width="30.5703125" style="57" customWidth="1"/>
    <col min="6" max="6" width="6.85546875" style="57" bestFit="1" customWidth="1"/>
    <col min="7" max="7" width="20.42578125" style="57" bestFit="1" customWidth="1"/>
    <col min="8" max="8" width="12.7109375" style="57" bestFit="1" customWidth="1"/>
    <col min="9" max="9" width="21.42578125" style="57" bestFit="1" customWidth="1"/>
    <col min="10" max="10" width="37.85546875" style="57" bestFit="1" customWidth="1"/>
    <col min="11" max="11" width="5.140625" style="57" bestFit="1" customWidth="1"/>
    <col min="12" max="12" width="10.28515625" style="57" bestFit="1" customWidth="1"/>
    <col min="13" max="13" width="20.28515625" style="57" bestFit="1" customWidth="1"/>
    <col min="14" max="14" width="28" style="57" bestFit="1" customWidth="1"/>
    <col min="15" max="15" width="34.140625" style="57" bestFit="1" customWidth="1"/>
    <col min="16" max="17" width="10.7109375" style="57" customWidth="1"/>
    <col min="18" max="16384" width="10.7109375" style="57"/>
  </cols>
  <sheetData>
    <row r="1" spans="1:16" x14ac:dyDescent="0.25">
      <c r="A1" s="56">
        <f>IF('Pazemes sateces baseins'!A4="","",'Pazemes sateces baseins'!A4)</f>
      </c>
      <c r="B1" s="56">
        <f>IF('Pazemes sateces baseins'!B4="","",'Pazemes sateces baseins'!B4)</f>
      </c>
      <c r="C1" s="56">
        <f>IF('Pazemes sateces baseins'!C4="","",'Pazemes sateces baseins'!C4)</f>
      </c>
      <c r="D1" s="56">
        <f>IF('Pazemes sateces baseins'!D4="","",'Pazemes sateces baseins'!D4)</f>
      </c>
      <c r="E1" s="56">
        <f>IF('Pazemes sateces baseins'!E4="","",'Pazemes sateces baseins'!E4)</f>
      </c>
      <c r="F1" s="56">
        <f>IF('Pazemes sateces baseins'!F4="","",'Pazemes sateces baseins'!F4)</f>
      </c>
      <c r="G1" s="56">
        <f>IF('Pazemes sateces baseins'!G4="","",'Pazemes sateces baseins'!G4)</f>
      </c>
      <c r="H1" s="56">
        <f>IF('Pazemes sateces baseins'!H4="","",'Pazemes sateces baseins'!H4)</f>
      </c>
      <c r="I1" s="56">
        <f>IF('Pazemes sateces baseins'!I4="","",'Pazemes sateces baseins'!I4)</f>
      </c>
      <c r="J1" s="56">
        <f>IF('Pazemes sateces baseins'!J4="","",'Pazemes sateces baseins'!J4)</f>
      </c>
      <c r="K1" s="56">
        <f>IF('Pazemes sateces baseins'!K4="","",'Pazemes sateces baseins'!K4)</f>
      </c>
      <c r="L1" s="56">
        <f>IF('Pazemes sateces baseins'!L4="","",'Pazemes sateces baseins'!L4)</f>
      </c>
      <c r="M1" s="56">
        <f>IF('Pazemes sateces baseins'!M4="","",'Pazemes sateces baseins'!M4)</f>
      </c>
      <c r="N1" s="56">
        <f>IF('Pazemes sateces baseins'!N4="","",'Pazemes sateces baseins'!N4)</f>
      </c>
      <c r="O1" s="56">
        <f>IF('Pazemes sateces baseins'!O4="","",'Pazemes sateces baseins'!O4)</f>
      </c>
      <c r="P1" s="57" t="s">
        <v>1044</v>
      </c>
    </row>
    <row r="2" spans="1:16" s="31" customFormat="1" x14ac:dyDescent="0.25">
      <c r="A2" s="36">
        <f>IF('Pazemes sateces baseins'!A5="","",'Pazemes sateces baseins'!A5)</f>
      </c>
      <c r="B2" s="36">
        <f>IF('Pazemes sateces baseins'!B5="","",'Pazemes sateces baseins'!B5)</f>
      </c>
      <c r="C2" s="36">
        <f>IF('Pazemes sateces baseins'!C5="","",'Pazemes sateces baseins'!C5)</f>
      </c>
      <c r="D2" s="36">
        <f>IF('Pazemes sateces baseins'!D5="","",'Pazemes sateces baseins'!D5)</f>
      </c>
      <c r="E2" s="36">
        <f>IF('Pazemes sateces baseins'!E5="","",'Pazemes sateces baseins'!E5)</f>
      </c>
      <c r="F2" s="36">
        <f>IF('Pazemes sateces baseins'!F5="","",'Pazemes sateces baseins'!F5)</f>
      </c>
      <c r="G2" s="36">
        <f>IF('Pazemes sateces baseins'!G5="","",'Pazemes sateces baseins'!G5)</f>
      </c>
      <c r="H2" s="36">
        <f>IF('Pazemes sateces baseins'!H5="","",'Pazemes sateces baseins'!H5)</f>
      </c>
      <c r="I2" s="36">
        <f>IF('Pazemes sateces baseins'!I5="","",'Pazemes sateces baseins'!I5)</f>
      </c>
      <c r="J2" s="36">
        <f>IF('Pazemes sateces baseins'!J5="","",'Pazemes sateces baseins'!J5)</f>
      </c>
      <c r="K2" s="36">
        <f>IF('Pazemes sateces baseins'!K5="","",'Pazemes sateces baseins'!K5)</f>
      </c>
      <c r="L2" s="36">
        <f>IF('Pazemes sateces baseins'!L5="","",'Pazemes sateces baseins'!L5)</f>
      </c>
      <c r="M2" s="36">
        <f>IF('Pazemes sateces baseins'!M5="","",'Pazemes sateces baseins'!M5)</f>
      </c>
      <c r="N2" s="36">
        <f>IF('Pazemes sateces baseins'!N5="","",'Pazemes sateces baseins'!N5)</f>
      </c>
      <c r="O2" s="36">
        <f>IF('Pazemes sateces baseins'!O5="","",'Pazemes sateces baseins'!O5)</f>
      </c>
    </row>
    <row r="3" spans="1:16" x14ac:dyDescent="0.25">
      <c r="A3" s="56">
        <f>IF('Pazemes sateces baseins'!A6="","",'Pazemes sateces baseins'!A6)</f>
      </c>
      <c r="B3" s="56">
        <f>IF('Pazemes sateces baseins'!B6="","",'Pazemes sateces baseins'!B6)</f>
      </c>
      <c r="C3" s="56">
        <f>IF('Pazemes sateces baseins'!C6="","",'Pazemes sateces baseins'!C6)</f>
      </c>
      <c r="D3" s="56">
        <f>IF('Pazemes sateces baseins'!D6="","",'Pazemes sateces baseins'!D6)</f>
      </c>
      <c r="E3" s="56">
        <f>IF('Pazemes sateces baseins'!E6="","",'Pazemes sateces baseins'!E6)</f>
      </c>
      <c r="F3" s="56">
        <f>IF('Pazemes sateces baseins'!F6="","",'Pazemes sateces baseins'!F6)</f>
      </c>
      <c r="G3" s="56">
        <f>IF('Pazemes sateces baseins'!G6="","",'Pazemes sateces baseins'!G6)</f>
      </c>
      <c r="H3" s="56">
        <f>IF('Pazemes sateces baseins'!H6="","",'Pazemes sateces baseins'!H6)</f>
      </c>
      <c r="I3" s="56">
        <f>IF('Pazemes sateces baseins'!I6="","",'Pazemes sateces baseins'!I6)</f>
      </c>
      <c r="J3" s="56">
        <f>IF('Pazemes sateces baseins'!J6="","",'Pazemes sateces baseins'!J6)</f>
      </c>
      <c r="K3" s="56">
        <f>IF('Pazemes sateces baseins'!K6="","",'Pazemes sateces baseins'!K6)</f>
      </c>
      <c r="L3" s="56">
        <f>IF('Pazemes sateces baseins'!L6="","",'Pazemes sateces baseins'!L6)</f>
      </c>
      <c r="M3" s="56">
        <f>IF('Pazemes sateces baseins'!M6="","",'Pazemes sateces baseins'!M6)</f>
      </c>
      <c r="N3" s="56">
        <f>IF('Pazemes sateces baseins'!N6="","",'Pazemes sateces baseins'!N6)</f>
      </c>
      <c r="O3" s="56">
        <f>IF('Pazemes sateces baseins'!O6="","",'Pazemes sateces baseins'!O6)</f>
      </c>
    </row>
    <row r="4" spans="1:16" x14ac:dyDescent="0.25">
      <c r="A4" s="56">
        <f>IF('Pazemes sateces baseins'!A7="","",'Pazemes sateces baseins'!A7)</f>
      </c>
      <c r="B4" s="56">
        <f>IF('Pazemes sateces baseins'!B7="","",'Pazemes sateces baseins'!B7)</f>
      </c>
      <c r="C4" s="56">
        <f>IF('Pazemes sateces baseins'!C7="","",'Pazemes sateces baseins'!C7)</f>
      </c>
      <c r="D4" s="56">
        <f>IF('Pazemes sateces baseins'!D7="","",'Pazemes sateces baseins'!D7)</f>
      </c>
      <c r="E4" s="56">
        <f>IF('Pazemes sateces baseins'!E7="","",'Pazemes sateces baseins'!E7)</f>
      </c>
      <c r="F4" s="56">
        <f>IF('Pazemes sateces baseins'!F7="","",'Pazemes sateces baseins'!F7)</f>
      </c>
      <c r="G4" s="56">
        <f>IF('Pazemes sateces baseins'!G7="","",'Pazemes sateces baseins'!G7)</f>
      </c>
      <c r="H4" s="56">
        <f>IF('Pazemes sateces baseins'!H7="","",'Pazemes sateces baseins'!H7)</f>
      </c>
      <c r="I4" s="56">
        <f>IF('Pazemes sateces baseins'!I7="","",'Pazemes sateces baseins'!I7)</f>
      </c>
      <c r="J4" s="56">
        <f>IF('Pazemes sateces baseins'!J7="","",'Pazemes sateces baseins'!J7)</f>
      </c>
      <c r="K4" s="56">
        <f>IF('Pazemes sateces baseins'!K7="","",'Pazemes sateces baseins'!K7)</f>
      </c>
      <c r="L4" s="56">
        <f>IF('Pazemes sateces baseins'!L7="","",'Pazemes sateces baseins'!L7)</f>
      </c>
      <c r="M4" s="56">
        <f>IF('Pazemes sateces baseins'!M7="","",'Pazemes sateces baseins'!M7)</f>
      </c>
      <c r="N4" s="56">
        <f>IF('Pazemes sateces baseins'!N7="","",'Pazemes sateces baseins'!N7)</f>
      </c>
      <c r="O4" s="56">
        <f>IF('Pazemes sateces baseins'!O7="","",'Pazemes sateces baseins'!O7)</f>
      </c>
    </row>
    <row r="5" spans="1:16" x14ac:dyDescent="0.25">
      <c r="A5" s="56">
        <f>IF('Pazemes sateces baseins'!A8="","",'Pazemes sateces baseins'!A8)</f>
      </c>
      <c r="B5" s="56">
        <f>IF('Pazemes sateces baseins'!B8="","",'Pazemes sateces baseins'!B8)</f>
      </c>
      <c r="C5" s="56">
        <f>IF('Pazemes sateces baseins'!C8="","",'Pazemes sateces baseins'!C8)</f>
      </c>
      <c r="D5" s="56">
        <f>IF('Pazemes sateces baseins'!D8="","",'Pazemes sateces baseins'!D8)</f>
      </c>
      <c r="E5" s="56">
        <f>IF('Pazemes sateces baseins'!E8="","",'Pazemes sateces baseins'!E8)</f>
      </c>
      <c r="F5" s="56">
        <f>IF('Pazemes sateces baseins'!F8="","",'Pazemes sateces baseins'!F8)</f>
      </c>
      <c r="G5" s="56">
        <f>IF('Pazemes sateces baseins'!G8="","",'Pazemes sateces baseins'!G8)</f>
      </c>
      <c r="H5" s="56">
        <f>IF('Pazemes sateces baseins'!H8="","",'Pazemes sateces baseins'!H8)</f>
      </c>
      <c r="I5" s="56">
        <f>IF('Pazemes sateces baseins'!I8="","",'Pazemes sateces baseins'!I8)</f>
      </c>
      <c r="J5" s="56">
        <f>IF('Pazemes sateces baseins'!J8="","",'Pazemes sateces baseins'!J8)</f>
      </c>
      <c r="K5" s="56">
        <f>IF('Pazemes sateces baseins'!K8="","",'Pazemes sateces baseins'!K8)</f>
      </c>
      <c r="L5" s="56">
        <f>IF('Pazemes sateces baseins'!L8="","",'Pazemes sateces baseins'!L8)</f>
      </c>
      <c r="M5" s="56">
        <f>IF('Pazemes sateces baseins'!M8="","",'Pazemes sateces baseins'!M8)</f>
      </c>
      <c r="N5" s="56">
        <f>IF('Pazemes sateces baseins'!N8="","",'Pazemes sateces baseins'!N8)</f>
      </c>
      <c r="O5" s="56">
        <f>IF('Pazemes sateces baseins'!O8="","",'Pazemes sateces baseins'!O8)</f>
      </c>
    </row>
    <row r="6" spans="1:16" x14ac:dyDescent="0.25">
      <c r="A6" s="56">
        <f>IF('Pazemes sateces baseins'!A9="","",'Pazemes sateces baseins'!A9)</f>
      </c>
      <c r="B6" s="56">
        <f>IF('Pazemes sateces baseins'!B9="","",'Pazemes sateces baseins'!B9)</f>
      </c>
      <c r="C6" s="56">
        <f>IF('Pazemes sateces baseins'!C9="","",'Pazemes sateces baseins'!C9)</f>
      </c>
      <c r="D6" s="56">
        <f>IF('Pazemes sateces baseins'!D9="","",'Pazemes sateces baseins'!D9)</f>
      </c>
      <c r="E6" s="56">
        <f>IF('Pazemes sateces baseins'!E9="","",'Pazemes sateces baseins'!E9)</f>
      </c>
      <c r="F6" s="56">
        <f>IF('Pazemes sateces baseins'!F9="","",'Pazemes sateces baseins'!F9)</f>
      </c>
      <c r="G6" s="56">
        <f>IF('Pazemes sateces baseins'!G9="","",'Pazemes sateces baseins'!G9)</f>
      </c>
      <c r="H6" s="56">
        <f>IF('Pazemes sateces baseins'!H9="","",'Pazemes sateces baseins'!H9)</f>
      </c>
      <c r="I6" s="56">
        <f>IF('Pazemes sateces baseins'!I9="","",'Pazemes sateces baseins'!I9)</f>
      </c>
      <c r="J6" s="56">
        <f>IF('Pazemes sateces baseins'!J9="","",'Pazemes sateces baseins'!J9)</f>
      </c>
      <c r="K6" s="56">
        <f>IF('Pazemes sateces baseins'!K9="","",'Pazemes sateces baseins'!K9)</f>
      </c>
      <c r="L6" s="56">
        <f>IF('Pazemes sateces baseins'!L9="","",'Pazemes sateces baseins'!L9)</f>
      </c>
      <c r="M6" s="56">
        <f>IF('Pazemes sateces baseins'!M9="","",'Pazemes sateces baseins'!M9)</f>
      </c>
      <c r="N6" s="56">
        <f>IF('Pazemes sateces baseins'!N9="","",'Pazemes sateces baseins'!N9)</f>
      </c>
      <c r="O6" s="56">
        <f>IF('Pazemes sateces baseins'!O9="","",'Pazemes sateces baseins'!O9)</f>
      </c>
    </row>
    <row r="7" spans="1:16" x14ac:dyDescent="0.25">
      <c r="A7" s="56">
        <f>IF('Pazemes sateces baseins'!A10="","",'Pazemes sateces baseins'!A10)</f>
      </c>
      <c r="B7" s="56">
        <f>IF('Pazemes sateces baseins'!B10="","",'Pazemes sateces baseins'!B10)</f>
      </c>
      <c r="C7" s="56">
        <f>IF('Pazemes sateces baseins'!C10="","",'Pazemes sateces baseins'!C10)</f>
      </c>
      <c r="D7" s="56">
        <f>IF('Pazemes sateces baseins'!D10="","",'Pazemes sateces baseins'!D10)</f>
      </c>
      <c r="E7" s="56">
        <f>IF('Pazemes sateces baseins'!E10="","",'Pazemes sateces baseins'!E10)</f>
      </c>
      <c r="F7" s="56">
        <f>IF('Pazemes sateces baseins'!F10="","",'Pazemes sateces baseins'!F10)</f>
      </c>
      <c r="G7" s="56">
        <f>IF('Pazemes sateces baseins'!G10="","",'Pazemes sateces baseins'!G10)</f>
      </c>
      <c r="H7" s="56">
        <f>IF('Pazemes sateces baseins'!H10="","",'Pazemes sateces baseins'!H10)</f>
      </c>
      <c r="I7" s="56">
        <f>IF('Pazemes sateces baseins'!I10="","",'Pazemes sateces baseins'!I10)</f>
      </c>
      <c r="J7" s="56">
        <f>IF('Pazemes sateces baseins'!J10="","",'Pazemes sateces baseins'!J10)</f>
      </c>
      <c r="K7" s="56">
        <f>IF('Pazemes sateces baseins'!K10="","",'Pazemes sateces baseins'!K10)</f>
      </c>
      <c r="L7" s="56">
        <f>IF('Pazemes sateces baseins'!L10="","",'Pazemes sateces baseins'!L10)</f>
      </c>
      <c r="M7" s="56">
        <f>IF('Pazemes sateces baseins'!M10="","",'Pazemes sateces baseins'!M10)</f>
      </c>
      <c r="N7" s="56">
        <f>IF('Pazemes sateces baseins'!N10="","",'Pazemes sateces baseins'!N10)</f>
      </c>
      <c r="O7" s="56">
        <f>IF('Pazemes sateces baseins'!O10="","",'Pazemes sateces baseins'!O10)</f>
      </c>
    </row>
    <row r="8" spans="1:16" x14ac:dyDescent="0.25">
      <c r="A8" s="56">
        <f>IF('Pazemes sateces baseins'!A11="","",'Pazemes sateces baseins'!A11)</f>
      </c>
      <c r="B8" s="56">
        <f>IF('Pazemes sateces baseins'!B11="","",'Pazemes sateces baseins'!B11)</f>
      </c>
      <c r="C8" s="56">
        <f>IF('Pazemes sateces baseins'!C11="","",'Pazemes sateces baseins'!C11)</f>
      </c>
      <c r="D8" s="56">
        <f>IF('Pazemes sateces baseins'!D11="","",'Pazemes sateces baseins'!D11)</f>
      </c>
      <c r="E8" s="56">
        <f>IF('Pazemes sateces baseins'!E11="","",'Pazemes sateces baseins'!E11)</f>
      </c>
      <c r="F8" s="56">
        <f>IF('Pazemes sateces baseins'!F11="","",'Pazemes sateces baseins'!F11)</f>
      </c>
      <c r="G8" s="56">
        <f>IF('Pazemes sateces baseins'!G11="","",'Pazemes sateces baseins'!G11)</f>
      </c>
      <c r="H8" s="56">
        <f>IF('Pazemes sateces baseins'!H11="","",'Pazemes sateces baseins'!H11)</f>
      </c>
      <c r="I8" s="56">
        <f>IF('Pazemes sateces baseins'!I11="","",'Pazemes sateces baseins'!I11)</f>
      </c>
      <c r="J8" s="56">
        <f>IF('Pazemes sateces baseins'!J11="","",'Pazemes sateces baseins'!J11)</f>
      </c>
      <c r="K8" s="56">
        <f>IF('Pazemes sateces baseins'!K11="","",'Pazemes sateces baseins'!K11)</f>
      </c>
      <c r="L8" s="56">
        <f>IF('Pazemes sateces baseins'!L11="","",'Pazemes sateces baseins'!L11)</f>
      </c>
      <c r="M8" s="56">
        <f>IF('Pazemes sateces baseins'!M11="","",'Pazemes sateces baseins'!M11)</f>
      </c>
      <c r="N8" s="56">
        <f>IF('Pazemes sateces baseins'!N11="","",'Pazemes sateces baseins'!N11)</f>
      </c>
      <c r="O8" s="56">
        <f>IF('Pazemes sateces baseins'!O11="","",'Pazemes sateces baseins'!O11)</f>
      </c>
    </row>
    <row r="9" spans="1:16" x14ac:dyDescent="0.25">
      <c r="A9" s="56">
        <f>IF('Pazemes sateces baseins'!A12="","",'Pazemes sateces baseins'!A12)</f>
      </c>
      <c r="B9" s="56">
        <f>IF('Pazemes sateces baseins'!B12="","",'Pazemes sateces baseins'!B12)</f>
      </c>
      <c r="C9" s="56">
        <f>IF('Pazemes sateces baseins'!C12="","",'Pazemes sateces baseins'!C12)</f>
      </c>
      <c r="D9" s="56">
        <f>IF('Pazemes sateces baseins'!D12="","",'Pazemes sateces baseins'!D12)</f>
      </c>
      <c r="E9" s="56">
        <f>IF('Pazemes sateces baseins'!E12="","",'Pazemes sateces baseins'!E12)</f>
      </c>
      <c r="F9" s="56">
        <f>IF('Pazemes sateces baseins'!F12="","",'Pazemes sateces baseins'!F12)</f>
      </c>
      <c r="G9" s="56">
        <f>IF('Pazemes sateces baseins'!G12="","",'Pazemes sateces baseins'!G12)</f>
      </c>
      <c r="H9" s="56">
        <f>IF('Pazemes sateces baseins'!H12="","",'Pazemes sateces baseins'!H12)</f>
      </c>
      <c r="I9" s="56">
        <f>IF('Pazemes sateces baseins'!I12="","",'Pazemes sateces baseins'!I12)</f>
      </c>
      <c r="J9" s="56">
        <f>IF('Pazemes sateces baseins'!J12="","",'Pazemes sateces baseins'!J12)</f>
      </c>
      <c r="K9" s="56">
        <f>IF('Pazemes sateces baseins'!K12="","",'Pazemes sateces baseins'!K12)</f>
      </c>
      <c r="L9" s="56">
        <f>IF('Pazemes sateces baseins'!L12="","",'Pazemes sateces baseins'!L12)</f>
      </c>
      <c r="M9" s="56">
        <f>IF('Pazemes sateces baseins'!M12="","",'Pazemes sateces baseins'!M12)</f>
      </c>
      <c r="N9" s="56">
        <f>IF('Pazemes sateces baseins'!N12="","",'Pazemes sateces baseins'!N12)</f>
      </c>
      <c r="O9" s="56">
        <f>IF('Pazemes sateces baseins'!O12="","",'Pazemes sateces baseins'!O12)</f>
      </c>
    </row>
    <row r="10" spans="1:16" x14ac:dyDescent="0.25">
      <c r="A10" s="56">
        <f>IF('Pazemes sateces baseins'!A13="","",'Pazemes sateces baseins'!A13)</f>
      </c>
      <c r="B10" s="56">
        <f>IF('Pazemes sateces baseins'!B13="","",'Pazemes sateces baseins'!B13)</f>
      </c>
      <c r="C10" s="56">
        <f>IF('Pazemes sateces baseins'!C13="","",'Pazemes sateces baseins'!C13)</f>
      </c>
      <c r="D10" s="56">
        <f>IF('Pazemes sateces baseins'!D13="","",'Pazemes sateces baseins'!D13)</f>
      </c>
      <c r="E10" s="56">
        <f>IF('Pazemes sateces baseins'!E13="","",'Pazemes sateces baseins'!E13)</f>
      </c>
      <c r="F10" s="56">
        <f>IF('Pazemes sateces baseins'!F13="","",'Pazemes sateces baseins'!F13)</f>
      </c>
      <c r="G10" s="56">
        <f>IF('Pazemes sateces baseins'!G13="","",'Pazemes sateces baseins'!G13)</f>
      </c>
      <c r="H10" s="56">
        <f>IF('Pazemes sateces baseins'!H13="","",'Pazemes sateces baseins'!H13)</f>
      </c>
      <c r="I10" s="56">
        <f>IF('Pazemes sateces baseins'!I13="","",'Pazemes sateces baseins'!I13)</f>
      </c>
      <c r="J10" s="56">
        <f>IF('Pazemes sateces baseins'!J13="","",'Pazemes sateces baseins'!J13)</f>
      </c>
      <c r="K10" s="56">
        <f>IF('Pazemes sateces baseins'!K13="","",'Pazemes sateces baseins'!K13)</f>
      </c>
      <c r="L10" s="56">
        <f>IF('Pazemes sateces baseins'!L13="","",'Pazemes sateces baseins'!L13)</f>
      </c>
      <c r="M10" s="56">
        <f>IF('Pazemes sateces baseins'!M13="","",'Pazemes sateces baseins'!M13)</f>
      </c>
      <c r="N10" s="56">
        <f>IF('Pazemes sateces baseins'!N13="","",'Pazemes sateces baseins'!N13)</f>
      </c>
      <c r="O10" s="56">
        <f>IF('Pazemes sateces baseins'!O13="","",'Pazemes sateces baseins'!O13)</f>
      </c>
    </row>
    <row r="11" spans="1:16" x14ac:dyDescent="0.25">
      <c r="A11" s="56">
        <f>IF('Pazemes sateces baseins'!A14="","",'Pazemes sateces baseins'!A14)</f>
      </c>
      <c r="B11" s="56">
        <f>IF('Pazemes sateces baseins'!B14="","",'Pazemes sateces baseins'!B14)</f>
      </c>
      <c r="C11" s="56">
        <f>IF('Pazemes sateces baseins'!C14="","",'Pazemes sateces baseins'!C14)</f>
      </c>
      <c r="D11" s="56">
        <f>IF('Pazemes sateces baseins'!D14="","",'Pazemes sateces baseins'!D14)</f>
      </c>
      <c r="E11" s="56">
        <f>IF('Pazemes sateces baseins'!E14="","",'Pazemes sateces baseins'!E14)</f>
      </c>
      <c r="F11" s="56">
        <f>IF('Pazemes sateces baseins'!F14="","",'Pazemes sateces baseins'!F14)</f>
      </c>
      <c r="G11" s="56">
        <f>IF('Pazemes sateces baseins'!G14="","",'Pazemes sateces baseins'!G14)</f>
      </c>
      <c r="H11" s="56">
        <f>IF('Pazemes sateces baseins'!H14="","",'Pazemes sateces baseins'!H14)</f>
      </c>
      <c r="I11" s="56">
        <f>IF('Pazemes sateces baseins'!I14="","",'Pazemes sateces baseins'!I14)</f>
      </c>
      <c r="J11" s="56">
        <f>IF('Pazemes sateces baseins'!J14="","",'Pazemes sateces baseins'!J14)</f>
      </c>
      <c r="K11" s="56">
        <f>IF('Pazemes sateces baseins'!K14="","",'Pazemes sateces baseins'!K14)</f>
      </c>
      <c r="L11" s="56">
        <f>IF('Pazemes sateces baseins'!L14="","",'Pazemes sateces baseins'!L14)</f>
      </c>
      <c r="M11" s="56">
        <f>IF('Pazemes sateces baseins'!M14="","",'Pazemes sateces baseins'!M14)</f>
      </c>
      <c r="N11" s="56">
        <f>IF('Pazemes sateces baseins'!N14="","",'Pazemes sateces baseins'!N14)</f>
      </c>
      <c r="O11" s="56">
        <f>IF('Pazemes sateces baseins'!O14="","",'Pazemes sateces baseins'!O14)</f>
      </c>
    </row>
    <row r="12" spans="1:16" x14ac:dyDescent="0.25">
      <c r="A12" s="56">
        <f>IF('Pazemes sateces baseins'!A15="","",'Pazemes sateces baseins'!A15)</f>
      </c>
      <c r="B12" s="56">
        <f>IF('Pazemes sateces baseins'!B15="","",'Pazemes sateces baseins'!B15)</f>
      </c>
      <c r="C12" s="56">
        <f>IF('Pazemes sateces baseins'!C15="","",'Pazemes sateces baseins'!C15)</f>
      </c>
      <c r="D12" s="56">
        <f>IF('Pazemes sateces baseins'!D15="","",'Pazemes sateces baseins'!D15)</f>
      </c>
      <c r="E12" s="56">
        <f>IF('Pazemes sateces baseins'!E15="","",'Pazemes sateces baseins'!E15)</f>
      </c>
      <c r="F12" s="56">
        <f>IF('Pazemes sateces baseins'!F15="","",'Pazemes sateces baseins'!F15)</f>
      </c>
      <c r="G12" s="56">
        <f>IF('Pazemes sateces baseins'!G15="","",'Pazemes sateces baseins'!G15)</f>
      </c>
      <c r="H12" s="56">
        <f>IF('Pazemes sateces baseins'!H15="","",'Pazemes sateces baseins'!H15)</f>
      </c>
      <c r="I12" s="56">
        <f>IF('Pazemes sateces baseins'!I15="","",'Pazemes sateces baseins'!I15)</f>
      </c>
      <c r="J12" s="56">
        <f>IF('Pazemes sateces baseins'!J15="","",'Pazemes sateces baseins'!J15)</f>
      </c>
      <c r="K12" s="56">
        <f>IF('Pazemes sateces baseins'!K15="","",'Pazemes sateces baseins'!K15)</f>
      </c>
      <c r="L12" s="56">
        <f>IF('Pazemes sateces baseins'!L15="","",'Pazemes sateces baseins'!L15)</f>
      </c>
      <c r="M12" s="56">
        <f>IF('Pazemes sateces baseins'!M15="","",'Pazemes sateces baseins'!M15)</f>
      </c>
      <c r="N12" s="56">
        <f>IF('Pazemes sateces baseins'!N15="","",'Pazemes sateces baseins'!N15)</f>
      </c>
      <c r="O12" s="56">
        <f>IF('Pazemes sateces baseins'!O15="","",'Pazemes sateces baseins'!O15)</f>
      </c>
    </row>
    <row r="13" spans="1:16" x14ac:dyDescent="0.25">
      <c r="A13" s="56">
        <f>IF('Pazemes sateces baseins'!A16="","",'Pazemes sateces baseins'!A16)</f>
      </c>
      <c r="B13" s="56">
        <f>IF('Pazemes sateces baseins'!B16="","",'Pazemes sateces baseins'!B16)</f>
      </c>
      <c r="C13" s="56">
        <f>IF('Pazemes sateces baseins'!C16="","",'Pazemes sateces baseins'!C16)</f>
      </c>
      <c r="D13" s="56">
        <f>IF('Pazemes sateces baseins'!D16="","",'Pazemes sateces baseins'!D16)</f>
      </c>
      <c r="E13" s="56">
        <f>IF('Pazemes sateces baseins'!E16="","",'Pazemes sateces baseins'!E16)</f>
      </c>
      <c r="F13" s="56">
        <f>IF('Pazemes sateces baseins'!F16="","",'Pazemes sateces baseins'!F16)</f>
      </c>
      <c r="G13" s="56">
        <f>IF('Pazemes sateces baseins'!G16="","",'Pazemes sateces baseins'!G16)</f>
      </c>
      <c r="H13" s="56">
        <f>IF('Pazemes sateces baseins'!H16="","",'Pazemes sateces baseins'!H16)</f>
      </c>
      <c r="I13" s="56">
        <f>IF('Pazemes sateces baseins'!I16="","",'Pazemes sateces baseins'!I16)</f>
      </c>
      <c r="J13" s="56">
        <f>IF('Pazemes sateces baseins'!J16="","",'Pazemes sateces baseins'!J16)</f>
      </c>
      <c r="K13" s="56">
        <f>IF('Pazemes sateces baseins'!K16="","",'Pazemes sateces baseins'!K16)</f>
      </c>
      <c r="L13" s="56">
        <f>IF('Pazemes sateces baseins'!L16="","",'Pazemes sateces baseins'!L16)</f>
      </c>
      <c r="M13" s="56">
        <f>IF('Pazemes sateces baseins'!M16="","",'Pazemes sateces baseins'!M16)</f>
      </c>
      <c r="N13" s="56">
        <f>IF('Pazemes sateces baseins'!N16="","",'Pazemes sateces baseins'!N16)</f>
      </c>
      <c r="O13" s="56">
        <f>IF('Pazemes sateces baseins'!O16="","",'Pazemes sateces baseins'!O16)</f>
      </c>
    </row>
    <row r="14" spans="1:16" x14ac:dyDescent="0.25">
      <c r="A14" s="56">
        <f>IF('Pazemes sateces baseins'!A17="","",'Pazemes sateces baseins'!A17)</f>
      </c>
      <c r="B14" s="56">
        <f>IF('Pazemes sateces baseins'!B17="","",'Pazemes sateces baseins'!B17)</f>
      </c>
      <c r="C14" s="56">
        <f>IF('Pazemes sateces baseins'!C17="","",'Pazemes sateces baseins'!C17)</f>
      </c>
      <c r="D14" s="56">
        <f>IF('Pazemes sateces baseins'!D17="","",'Pazemes sateces baseins'!D17)</f>
      </c>
      <c r="E14" s="56">
        <f>IF('Pazemes sateces baseins'!E17="","",'Pazemes sateces baseins'!E17)</f>
      </c>
      <c r="F14" s="56">
        <f>IF('Pazemes sateces baseins'!F17="","",'Pazemes sateces baseins'!F17)</f>
      </c>
      <c r="G14" s="56">
        <f>IF('Pazemes sateces baseins'!G17="","",'Pazemes sateces baseins'!G17)</f>
      </c>
      <c r="H14" s="56">
        <f>IF('Pazemes sateces baseins'!H17="","",'Pazemes sateces baseins'!H17)</f>
      </c>
      <c r="I14" s="56">
        <f>IF('Pazemes sateces baseins'!I17="","",'Pazemes sateces baseins'!I17)</f>
      </c>
      <c r="J14" s="56">
        <f>IF('Pazemes sateces baseins'!J17="","",'Pazemes sateces baseins'!J17)</f>
      </c>
      <c r="K14" s="56">
        <f>IF('Pazemes sateces baseins'!K17="","",'Pazemes sateces baseins'!K17)</f>
      </c>
      <c r="L14" s="56">
        <f>IF('Pazemes sateces baseins'!L17="","",'Pazemes sateces baseins'!L17)</f>
      </c>
      <c r="M14" s="56">
        <f>IF('Pazemes sateces baseins'!M17="","",'Pazemes sateces baseins'!M17)</f>
      </c>
      <c r="N14" s="56">
        <f>IF('Pazemes sateces baseins'!N17="","",'Pazemes sateces baseins'!N17)</f>
      </c>
      <c r="O14" s="56">
        <f>IF('Pazemes sateces baseins'!O17="","",'Pazemes sateces baseins'!O17)</f>
      </c>
    </row>
    <row r="15" spans="1:16" x14ac:dyDescent="0.25">
      <c r="A15" s="56">
        <f>IF('Pazemes sateces baseins'!A18="","",'Pazemes sateces baseins'!A18)</f>
      </c>
      <c r="B15" s="56">
        <f>IF('Pazemes sateces baseins'!B18="","",'Pazemes sateces baseins'!B18)</f>
      </c>
      <c r="C15" s="56">
        <f>IF('Pazemes sateces baseins'!C18="","",'Pazemes sateces baseins'!C18)</f>
      </c>
      <c r="D15" s="56">
        <f>IF('Pazemes sateces baseins'!D18="","",'Pazemes sateces baseins'!D18)</f>
      </c>
      <c r="E15" s="56">
        <f>IF('Pazemes sateces baseins'!E18="","",'Pazemes sateces baseins'!E18)</f>
      </c>
      <c r="F15" s="56">
        <f>IF('Pazemes sateces baseins'!F18="","",'Pazemes sateces baseins'!F18)</f>
      </c>
      <c r="G15" s="56">
        <f>IF('Pazemes sateces baseins'!G18="","",'Pazemes sateces baseins'!G18)</f>
      </c>
      <c r="H15" s="56">
        <f>IF('Pazemes sateces baseins'!H18="","",'Pazemes sateces baseins'!H18)</f>
      </c>
      <c r="I15" s="56">
        <f>IF('Pazemes sateces baseins'!I18="","",'Pazemes sateces baseins'!I18)</f>
      </c>
      <c r="J15" s="56">
        <f>IF('Pazemes sateces baseins'!J18="","",'Pazemes sateces baseins'!J18)</f>
      </c>
      <c r="K15" s="56">
        <f>IF('Pazemes sateces baseins'!K18="","",'Pazemes sateces baseins'!K18)</f>
      </c>
      <c r="L15" s="56">
        <f>IF('Pazemes sateces baseins'!L18="","",'Pazemes sateces baseins'!L18)</f>
      </c>
      <c r="M15" s="56">
        <f>IF('Pazemes sateces baseins'!M18="","",'Pazemes sateces baseins'!M18)</f>
      </c>
      <c r="N15" s="56">
        <f>IF('Pazemes sateces baseins'!N18="","",'Pazemes sateces baseins'!N18)</f>
      </c>
      <c r="O15" s="56">
        <f>IF('Pazemes sateces baseins'!O18="","",'Pazemes sateces baseins'!O18)</f>
      </c>
    </row>
    <row r="16" spans="1:16" x14ac:dyDescent="0.25">
      <c r="A16" s="56">
        <f>IF('Pazemes sateces baseins'!A19="","",'Pazemes sateces baseins'!A19)</f>
      </c>
      <c r="B16" s="56">
        <f>IF('Pazemes sateces baseins'!B19="","",'Pazemes sateces baseins'!B19)</f>
      </c>
      <c r="C16" s="56">
        <f>IF('Pazemes sateces baseins'!C19="","",'Pazemes sateces baseins'!C19)</f>
      </c>
      <c r="D16" s="56">
        <f>IF('Pazemes sateces baseins'!D19="","",'Pazemes sateces baseins'!D19)</f>
      </c>
      <c r="E16" s="56">
        <f>IF('Pazemes sateces baseins'!E19="","",'Pazemes sateces baseins'!E19)</f>
      </c>
      <c r="F16" s="56">
        <f>IF('Pazemes sateces baseins'!F19="","",'Pazemes sateces baseins'!F19)</f>
      </c>
      <c r="G16" s="56">
        <f>IF('Pazemes sateces baseins'!G19="","",'Pazemes sateces baseins'!G19)</f>
      </c>
      <c r="H16" s="56">
        <f>IF('Pazemes sateces baseins'!H19="","",'Pazemes sateces baseins'!H19)</f>
      </c>
      <c r="I16" s="56">
        <f>IF('Pazemes sateces baseins'!I19="","",'Pazemes sateces baseins'!I19)</f>
      </c>
      <c r="J16" s="56">
        <f>IF('Pazemes sateces baseins'!J19="","",'Pazemes sateces baseins'!J19)</f>
      </c>
      <c r="K16" s="56">
        <f>IF('Pazemes sateces baseins'!K19="","",'Pazemes sateces baseins'!K19)</f>
      </c>
      <c r="L16" s="56">
        <f>IF('Pazemes sateces baseins'!L19="","",'Pazemes sateces baseins'!L19)</f>
      </c>
      <c r="M16" s="56">
        <f>IF('Pazemes sateces baseins'!M19="","",'Pazemes sateces baseins'!M19)</f>
      </c>
      <c r="N16" s="56">
        <f>IF('Pazemes sateces baseins'!N19="","",'Pazemes sateces baseins'!N19)</f>
      </c>
      <c r="O16" s="56">
        <f>IF('Pazemes sateces baseins'!O19="","",'Pazemes sateces baseins'!O19)</f>
      </c>
    </row>
    <row r="17" spans="1:15" x14ac:dyDescent="0.25">
      <c r="A17" s="56">
        <f>IF('Pazemes sateces baseins'!A20="","",'Pazemes sateces baseins'!A20)</f>
      </c>
      <c r="B17" s="56">
        <f>IF('Pazemes sateces baseins'!B20="","",'Pazemes sateces baseins'!B20)</f>
      </c>
      <c r="C17" s="56">
        <f>IF('Pazemes sateces baseins'!C20="","",'Pazemes sateces baseins'!C20)</f>
      </c>
      <c r="D17" s="56">
        <f>IF('Pazemes sateces baseins'!D20="","",'Pazemes sateces baseins'!D20)</f>
      </c>
      <c r="E17" s="56">
        <f>IF('Pazemes sateces baseins'!E20="","",'Pazemes sateces baseins'!E20)</f>
      </c>
      <c r="F17" s="56">
        <f>IF('Pazemes sateces baseins'!F20="","",'Pazemes sateces baseins'!F20)</f>
      </c>
      <c r="G17" s="56">
        <f>IF('Pazemes sateces baseins'!G20="","",'Pazemes sateces baseins'!G20)</f>
      </c>
      <c r="H17" s="56">
        <f>IF('Pazemes sateces baseins'!H20="","",'Pazemes sateces baseins'!H20)</f>
      </c>
      <c r="I17" s="56">
        <f>IF('Pazemes sateces baseins'!I20="","",'Pazemes sateces baseins'!I20)</f>
      </c>
      <c r="J17" s="56">
        <f>IF('Pazemes sateces baseins'!J20="","",'Pazemes sateces baseins'!J20)</f>
      </c>
      <c r="K17" s="56">
        <f>IF('Pazemes sateces baseins'!K20="","",'Pazemes sateces baseins'!K20)</f>
      </c>
      <c r="L17" s="56">
        <f>IF('Pazemes sateces baseins'!L20="","",'Pazemes sateces baseins'!L20)</f>
      </c>
      <c r="M17" s="56">
        <f>IF('Pazemes sateces baseins'!M20="","",'Pazemes sateces baseins'!M20)</f>
      </c>
      <c r="N17" s="56">
        <f>IF('Pazemes sateces baseins'!N20="","",'Pazemes sateces baseins'!N20)</f>
      </c>
      <c r="O17" s="56">
        <f>IF('Pazemes sateces baseins'!O20="","",'Pazemes sateces baseins'!O20)</f>
      </c>
    </row>
    <row r="18" spans="1:15" x14ac:dyDescent="0.25">
      <c r="A18" s="56">
        <f>IF('Pazemes sateces baseins'!A21="","",'Pazemes sateces baseins'!A21)</f>
      </c>
      <c r="B18" s="56">
        <f>IF('Pazemes sateces baseins'!B21="","",'Pazemes sateces baseins'!B21)</f>
      </c>
      <c r="C18" s="56">
        <f>IF('Pazemes sateces baseins'!C21="","",'Pazemes sateces baseins'!C21)</f>
      </c>
      <c r="D18" s="56">
        <f>IF('Pazemes sateces baseins'!D21="","",'Pazemes sateces baseins'!D21)</f>
      </c>
      <c r="E18" s="56">
        <f>IF('Pazemes sateces baseins'!E21="","",'Pazemes sateces baseins'!E21)</f>
      </c>
      <c r="F18" s="56">
        <f>IF('Pazemes sateces baseins'!F21="","",'Pazemes sateces baseins'!F21)</f>
      </c>
      <c r="G18" s="56">
        <f>IF('Pazemes sateces baseins'!G21="","",'Pazemes sateces baseins'!G21)</f>
      </c>
      <c r="H18" s="56">
        <f>IF('Pazemes sateces baseins'!H21="","",'Pazemes sateces baseins'!H21)</f>
      </c>
      <c r="I18" s="56">
        <f>IF('Pazemes sateces baseins'!I21="","",'Pazemes sateces baseins'!I21)</f>
      </c>
      <c r="J18" s="56">
        <f>IF('Pazemes sateces baseins'!J21="","",'Pazemes sateces baseins'!J21)</f>
      </c>
      <c r="K18" s="56">
        <f>IF('Pazemes sateces baseins'!K21="","",'Pazemes sateces baseins'!K21)</f>
      </c>
      <c r="L18" s="56">
        <f>IF('Pazemes sateces baseins'!L21="","",'Pazemes sateces baseins'!L21)</f>
      </c>
      <c r="M18" s="56">
        <f>IF('Pazemes sateces baseins'!M21="","",'Pazemes sateces baseins'!M21)</f>
      </c>
      <c r="N18" s="56">
        <f>IF('Pazemes sateces baseins'!N21="","",'Pazemes sateces baseins'!N21)</f>
      </c>
      <c r="O18" s="56">
        <f>IF('Pazemes sateces baseins'!O21="","",'Pazemes sateces baseins'!O21)</f>
      </c>
    </row>
    <row r="19" spans="1:15" x14ac:dyDescent="0.25">
      <c r="A19" s="56">
        <f>IF('Pazemes sateces baseins'!A22="","",'Pazemes sateces baseins'!A22)</f>
      </c>
      <c r="B19" s="56">
        <f>IF('Pazemes sateces baseins'!B22="","",'Pazemes sateces baseins'!B22)</f>
      </c>
      <c r="C19" s="56">
        <f>IF('Pazemes sateces baseins'!C22="","",'Pazemes sateces baseins'!C22)</f>
      </c>
      <c r="D19" s="56">
        <f>IF('Pazemes sateces baseins'!D22="","",'Pazemes sateces baseins'!D22)</f>
      </c>
      <c r="E19" s="56">
        <f>IF('Pazemes sateces baseins'!E22="","",'Pazemes sateces baseins'!E22)</f>
      </c>
      <c r="F19" s="56">
        <f>IF('Pazemes sateces baseins'!F22="","",'Pazemes sateces baseins'!F22)</f>
      </c>
      <c r="G19" s="56">
        <f>IF('Pazemes sateces baseins'!G22="","",'Pazemes sateces baseins'!G22)</f>
      </c>
      <c r="H19" s="56">
        <f>IF('Pazemes sateces baseins'!H22="","",'Pazemes sateces baseins'!H22)</f>
      </c>
      <c r="I19" s="56">
        <f>IF('Pazemes sateces baseins'!I22="","",'Pazemes sateces baseins'!I22)</f>
      </c>
      <c r="J19" s="56">
        <f>IF('Pazemes sateces baseins'!J22="","",'Pazemes sateces baseins'!J22)</f>
      </c>
      <c r="K19" s="56">
        <f>IF('Pazemes sateces baseins'!K22="","",'Pazemes sateces baseins'!K22)</f>
      </c>
      <c r="L19" s="56">
        <f>IF('Pazemes sateces baseins'!L22="","",'Pazemes sateces baseins'!L22)</f>
      </c>
      <c r="M19" s="56">
        <f>IF('Pazemes sateces baseins'!M22="","",'Pazemes sateces baseins'!M22)</f>
      </c>
      <c r="N19" s="56">
        <f>IF('Pazemes sateces baseins'!N22="","",'Pazemes sateces baseins'!N22)</f>
      </c>
      <c r="O19" s="56">
        <f>IF('Pazemes sateces baseins'!O22="","",'Pazemes sateces baseins'!O22)</f>
      </c>
    </row>
    <row r="20" spans="1:15" x14ac:dyDescent="0.25">
      <c r="A20" s="56">
        <f>IF('Pazemes sateces baseins'!A23="","",'Pazemes sateces baseins'!A23)</f>
      </c>
      <c r="B20" s="56">
        <f>IF('Pazemes sateces baseins'!B23="","",'Pazemes sateces baseins'!B23)</f>
      </c>
      <c r="C20" s="56">
        <f>IF('Pazemes sateces baseins'!C23="","",'Pazemes sateces baseins'!C23)</f>
      </c>
      <c r="D20" s="56">
        <f>IF('Pazemes sateces baseins'!D23="","",'Pazemes sateces baseins'!D23)</f>
      </c>
      <c r="E20" s="56">
        <f>IF('Pazemes sateces baseins'!E23="","",'Pazemes sateces baseins'!E23)</f>
      </c>
      <c r="F20" s="56">
        <f>IF('Pazemes sateces baseins'!F23="","",'Pazemes sateces baseins'!F23)</f>
      </c>
      <c r="G20" s="56">
        <f>IF('Pazemes sateces baseins'!G23="","",'Pazemes sateces baseins'!G23)</f>
      </c>
      <c r="H20" s="56">
        <f>IF('Pazemes sateces baseins'!H23="","",'Pazemes sateces baseins'!H23)</f>
      </c>
      <c r="I20" s="56">
        <f>IF('Pazemes sateces baseins'!I23="","",'Pazemes sateces baseins'!I23)</f>
      </c>
      <c r="J20" s="56">
        <f>IF('Pazemes sateces baseins'!J23="","",'Pazemes sateces baseins'!J23)</f>
      </c>
      <c r="K20" s="56">
        <f>IF('Pazemes sateces baseins'!K23="","",'Pazemes sateces baseins'!K23)</f>
      </c>
      <c r="L20" s="56">
        <f>IF('Pazemes sateces baseins'!L23="","",'Pazemes sateces baseins'!L23)</f>
      </c>
      <c r="M20" s="56">
        <f>IF('Pazemes sateces baseins'!M23="","",'Pazemes sateces baseins'!M23)</f>
      </c>
      <c r="N20" s="56">
        <f>IF('Pazemes sateces baseins'!N23="","",'Pazemes sateces baseins'!N23)</f>
      </c>
      <c r="O20" s="56">
        <f>IF('Pazemes sateces baseins'!O23="","",'Pazemes sateces baseins'!O23)</f>
      </c>
    </row>
    <row r="21" spans="1:15" x14ac:dyDescent="0.25">
      <c r="A21" s="56">
        <f>IF('Pazemes sateces baseins'!A24="","",'Pazemes sateces baseins'!A24)</f>
      </c>
      <c r="B21" s="56">
        <f>IF('Pazemes sateces baseins'!B24="","",'Pazemes sateces baseins'!B24)</f>
      </c>
      <c r="C21" s="56">
        <f>IF('Pazemes sateces baseins'!C24="","",'Pazemes sateces baseins'!C24)</f>
      </c>
      <c r="D21" s="56">
        <f>IF('Pazemes sateces baseins'!D24="","",'Pazemes sateces baseins'!D24)</f>
      </c>
      <c r="E21" s="56">
        <f>IF('Pazemes sateces baseins'!E24="","",'Pazemes sateces baseins'!E24)</f>
      </c>
      <c r="F21" s="56">
        <f>IF('Pazemes sateces baseins'!F24="","",'Pazemes sateces baseins'!F24)</f>
      </c>
      <c r="G21" s="56">
        <f>IF('Pazemes sateces baseins'!G24="","",'Pazemes sateces baseins'!G24)</f>
      </c>
      <c r="H21" s="56">
        <f>IF('Pazemes sateces baseins'!H24="","",'Pazemes sateces baseins'!H24)</f>
      </c>
      <c r="I21" s="56">
        <f>IF('Pazemes sateces baseins'!I24="","",'Pazemes sateces baseins'!I24)</f>
      </c>
      <c r="J21" s="56">
        <f>IF('Pazemes sateces baseins'!J24="","",'Pazemes sateces baseins'!J24)</f>
      </c>
      <c r="K21" s="56">
        <f>IF('Pazemes sateces baseins'!K24="","",'Pazemes sateces baseins'!K24)</f>
      </c>
      <c r="L21" s="56">
        <f>IF('Pazemes sateces baseins'!L24="","",'Pazemes sateces baseins'!L24)</f>
      </c>
      <c r="M21" s="56">
        <f>IF('Pazemes sateces baseins'!M24="","",'Pazemes sateces baseins'!M24)</f>
      </c>
      <c r="N21" s="56">
        <f>IF('Pazemes sateces baseins'!N24="","",'Pazemes sateces baseins'!N24)</f>
      </c>
      <c r="O21" s="56">
        <f>IF('Pazemes sateces baseins'!O24="","",'Pazemes sateces baseins'!O24)</f>
      </c>
    </row>
    <row r="22" spans="1:15" x14ac:dyDescent="0.25">
      <c r="A22" s="56">
        <f>IF('Pazemes sateces baseins'!A25="","",'Pazemes sateces baseins'!A25)</f>
      </c>
      <c r="B22" s="56">
        <f>IF('Pazemes sateces baseins'!B25="","",'Pazemes sateces baseins'!B25)</f>
      </c>
      <c r="C22" s="56">
        <f>IF('Pazemes sateces baseins'!C25="","",'Pazemes sateces baseins'!C25)</f>
      </c>
      <c r="D22" s="56">
        <f>IF('Pazemes sateces baseins'!D25="","",'Pazemes sateces baseins'!D25)</f>
      </c>
      <c r="E22" s="56">
        <f>IF('Pazemes sateces baseins'!E25="","",'Pazemes sateces baseins'!E25)</f>
      </c>
      <c r="F22" s="56">
        <f>IF('Pazemes sateces baseins'!F25="","",'Pazemes sateces baseins'!F25)</f>
      </c>
      <c r="G22" s="56">
        <f>IF('Pazemes sateces baseins'!G25="","",'Pazemes sateces baseins'!G25)</f>
      </c>
      <c r="H22" s="56">
        <f>IF('Pazemes sateces baseins'!H25="","",'Pazemes sateces baseins'!H25)</f>
      </c>
      <c r="I22" s="56">
        <f>IF('Pazemes sateces baseins'!I25="","",'Pazemes sateces baseins'!I25)</f>
      </c>
      <c r="J22" s="56">
        <f>IF('Pazemes sateces baseins'!J25="","",'Pazemes sateces baseins'!J25)</f>
      </c>
      <c r="K22" s="56">
        <f>IF('Pazemes sateces baseins'!K25="","",'Pazemes sateces baseins'!K25)</f>
      </c>
      <c r="L22" s="56">
        <f>IF('Pazemes sateces baseins'!L25="","",'Pazemes sateces baseins'!L25)</f>
      </c>
      <c r="M22" s="56">
        <f>IF('Pazemes sateces baseins'!M25="","",'Pazemes sateces baseins'!M25)</f>
      </c>
      <c r="N22" s="56">
        <f>IF('Pazemes sateces baseins'!N25="","",'Pazemes sateces baseins'!N25)</f>
      </c>
      <c r="O22" s="56">
        <f>IF('Pazemes sateces baseins'!O25="","",'Pazemes sateces baseins'!O25)</f>
      </c>
    </row>
    <row r="23" spans="1:15" x14ac:dyDescent="0.25">
      <c r="A23" s="56">
        <f>IF('Pazemes sateces baseins'!A26="","",'Pazemes sateces baseins'!A26)</f>
      </c>
      <c r="B23" s="56">
        <f>IF('Pazemes sateces baseins'!B26="","",'Pazemes sateces baseins'!B26)</f>
      </c>
      <c r="C23" s="56">
        <f>IF('Pazemes sateces baseins'!C26="","",'Pazemes sateces baseins'!C26)</f>
      </c>
      <c r="D23" s="56">
        <f>IF('Pazemes sateces baseins'!D26="","",'Pazemes sateces baseins'!D26)</f>
      </c>
      <c r="E23" s="56">
        <f>IF('Pazemes sateces baseins'!E26="","",'Pazemes sateces baseins'!E26)</f>
      </c>
      <c r="F23" s="56">
        <f>IF('Pazemes sateces baseins'!F26="","",'Pazemes sateces baseins'!F26)</f>
      </c>
      <c r="G23" s="56">
        <f>IF('Pazemes sateces baseins'!G26="","",'Pazemes sateces baseins'!G26)</f>
      </c>
      <c r="H23" s="56">
        <f>IF('Pazemes sateces baseins'!H26="","",'Pazemes sateces baseins'!H26)</f>
      </c>
      <c r="I23" s="56">
        <f>IF('Pazemes sateces baseins'!I26="","",'Pazemes sateces baseins'!I26)</f>
      </c>
      <c r="J23" s="56">
        <f>IF('Pazemes sateces baseins'!J26="","",'Pazemes sateces baseins'!J26)</f>
      </c>
      <c r="K23" s="56">
        <f>IF('Pazemes sateces baseins'!K26="","",'Pazemes sateces baseins'!K26)</f>
      </c>
      <c r="L23" s="56">
        <f>IF('Pazemes sateces baseins'!L26="","",'Pazemes sateces baseins'!L26)</f>
      </c>
      <c r="M23" s="56">
        <f>IF('Pazemes sateces baseins'!M26="","",'Pazemes sateces baseins'!M26)</f>
      </c>
      <c r="N23" s="56">
        <f>IF('Pazemes sateces baseins'!N26="","",'Pazemes sateces baseins'!N26)</f>
      </c>
      <c r="O23" s="56">
        <f>IF('Pazemes sateces baseins'!O26="","",'Pazemes sateces baseins'!O26)</f>
      </c>
    </row>
    <row r="24" spans="1:15" x14ac:dyDescent="0.25">
      <c r="A24" s="56">
        <f>IF('Pazemes sateces baseins'!A27="","",'Pazemes sateces baseins'!A27)</f>
      </c>
      <c r="B24" s="56">
        <f>IF('Pazemes sateces baseins'!B27="","",'Pazemes sateces baseins'!B27)</f>
      </c>
      <c r="C24" s="56">
        <f>IF('Pazemes sateces baseins'!C27="","",'Pazemes sateces baseins'!C27)</f>
      </c>
      <c r="D24" s="56">
        <f>IF('Pazemes sateces baseins'!D27="","",'Pazemes sateces baseins'!D27)</f>
      </c>
      <c r="E24" s="56">
        <f>IF('Pazemes sateces baseins'!E27="","",'Pazemes sateces baseins'!E27)</f>
      </c>
      <c r="F24" s="56">
        <f>IF('Pazemes sateces baseins'!F27="","",'Pazemes sateces baseins'!F27)</f>
      </c>
      <c r="G24" s="56">
        <f>IF('Pazemes sateces baseins'!G27="","",'Pazemes sateces baseins'!G27)</f>
      </c>
      <c r="H24" s="56">
        <f>IF('Pazemes sateces baseins'!H27="","",'Pazemes sateces baseins'!H27)</f>
      </c>
      <c r="I24" s="56">
        <f>IF('Pazemes sateces baseins'!I27="","",'Pazemes sateces baseins'!I27)</f>
      </c>
      <c r="J24" s="56">
        <f>IF('Pazemes sateces baseins'!J27="","",'Pazemes sateces baseins'!J27)</f>
      </c>
      <c r="K24" s="56">
        <f>IF('Pazemes sateces baseins'!K27="","",'Pazemes sateces baseins'!K27)</f>
      </c>
      <c r="L24" s="56">
        <f>IF('Pazemes sateces baseins'!L27="","",'Pazemes sateces baseins'!L27)</f>
      </c>
      <c r="M24" s="56">
        <f>IF('Pazemes sateces baseins'!M27="","",'Pazemes sateces baseins'!M27)</f>
      </c>
      <c r="N24" s="56">
        <f>IF('Pazemes sateces baseins'!N27="","",'Pazemes sateces baseins'!N27)</f>
      </c>
      <c r="O24" s="56">
        <f>IF('Pazemes sateces baseins'!O27="","",'Pazemes sateces baseins'!O27)</f>
      </c>
    </row>
    <row r="25" spans="1:15" s="58" customFormat="1" x14ac:dyDescent="0.25">
      <c r="A25" s="36">
        <f>IF('Virszemes sateces baseins'!A5="","",'Virszemes sateces baseins'!A5)</f>
      </c>
      <c r="B25" s="36">
        <f>IF('Virszemes sateces baseins'!B5="","",'Virszemes sateces baseins'!B5)</f>
      </c>
      <c r="C25" s="36">
        <f>IF('Virszemes sateces baseins'!C5="","",'Virszemes sateces baseins'!C5)</f>
      </c>
      <c r="D25" s="36">
        <f>IF('Virszemes sateces baseins'!D5="","",'Virszemes sateces baseins'!D5)</f>
      </c>
      <c r="E25" s="36">
        <f>IF('Virszemes sateces baseins'!E5="","",'Virszemes sateces baseins'!E5)</f>
      </c>
      <c r="F25" s="36">
        <f>IF('Virszemes sateces baseins'!F5="","",'Virszemes sateces baseins'!F5)</f>
      </c>
      <c r="G25" s="36">
        <f>IF('Virszemes sateces baseins'!G5="","",'Virszemes sateces baseins'!G5)</f>
      </c>
      <c r="H25" s="36">
        <f>IF('Virszemes sateces baseins'!H5="","",'Virszemes sateces baseins'!H5)</f>
      </c>
      <c r="I25" s="36">
        <f>IF('Virszemes sateces baseins'!I5="","",'Virszemes sateces baseins'!I5)</f>
      </c>
      <c r="J25" s="36">
        <f>IF('Virszemes sateces baseins'!J5="","",'Virszemes sateces baseins'!J5)</f>
      </c>
      <c r="K25" s="36">
        <f>IF('Virszemes sateces baseins'!K5="","",'Virszemes sateces baseins'!K5)</f>
      </c>
      <c r="L25" s="36">
        <f>IF('Virszemes sateces baseins'!L5="","",'Virszemes sateces baseins'!L5)</f>
      </c>
      <c r="M25" s="36">
        <f>IF('Virszemes sateces baseins'!M5="","",'Virszemes sateces baseins'!M5)</f>
      </c>
      <c r="N25" s="36">
        <f>IF('Virszemes sateces baseins'!N5="","",'Virszemes sateces baseins'!N5)</f>
      </c>
      <c r="O25" s="36">
        <f>IF('Virszemes sateces baseins'!O5="","",'Virszemes sateces baseins'!O5)</f>
      </c>
    </row>
    <row r="26" spans="1:15" x14ac:dyDescent="0.25">
      <c r="A26" s="56">
        <f>IF('Virszemes sateces baseins'!A6="","",'Virszemes sateces baseins'!A6)</f>
      </c>
      <c r="B26" s="56">
        <f>IF('Virszemes sateces baseins'!B6="","",'Virszemes sateces baseins'!B6)</f>
      </c>
      <c r="C26" s="56">
        <f>IF('Virszemes sateces baseins'!C6="","",'Virszemes sateces baseins'!C6)</f>
      </c>
      <c r="D26" s="56">
        <f>IF('Virszemes sateces baseins'!D6="","",'Virszemes sateces baseins'!D6)</f>
      </c>
      <c r="E26" s="56">
        <f>IF('Virszemes sateces baseins'!E6="","",'Virszemes sateces baseins'!E6)</f>
      </c>
      <c r="F26" s="56">
        <f>IF('Virszemes sateces baseins'!F6="","",'Virszemes sateces baseins'!F6)</f>
      </c>
      <c r="G26" s="56">
        <f>IF('Virszemes sateces baseins'!G6="","",'Virszemes sateces baseins'!G6)</f>
      </c>
      <c r="H26" s="56">
        <f>IF('Virszemes sateces baseins'!H6="","",'Virszemes sateces baseins'!H6)</f>
      </c>
      <c r="I26" s="56">
        <f>IF('Virszemes sateces baseins'!I6="","",'Virszemes sateces baseins'!I6)</f>
      </c>
      <c r="J26" s="56">
        <f>IF('Virszemes sateces baseins'!J6="","",'Virszemes sateces baseins'!J6)</f>
      </c>
      <c r="K26" s="56">
        <f>IF('Virszemes sateces baseins'!K6="","",'Virszemes sateces baseins'!K6)</f>
      </c>
      <c r="L26" s="56">
        <f>IF('Virszemes sateces baseins'!L6="","",'Virszemes sateces baseins'!L6)</f>
      </c>
      <c r="M26" s="56">
        <f>IF('Virszemes sateces baseins'!M6="","",'Virszemes sateces baseins'!M6)</f>
      </c>
      <c r="N26" s="56">
        <f>IF('Virszemes sateces baseins'!N6="","",'Virszemes sateces baseins'!N6)</f>
      </c>
      <c r="O26" s="56">
        <f>IF('Virszemes sateces baseins'!O6="","",'Virszemes sateces baseins'!O6)</f>
      </c>
    </row>
    <row r="27" spans="1:15" x14ac:dyDescent="0.25">
      <c r="A27" s="56">
        <f>IF('Virszemes sateces baseins'!A7="","",'Virszemes sateces baseins'!A7)</f>
      </c>
      <c r="B27" s="56">
        <f>IF('Virszemes sateces baseins'!B7="","",'Virszemes sateces baseins'!B7)</f>
      </c>
      <c r="C27" s="56">
        <f>IF('Virszemes sateces baseins'!C7="","",'Virszemes sateces baseins'!C7)</f>
      </c>
      <c r="D27" s="56">
        <f>IF('Virszemes sateces baseins'!D7="","",'Virszemes sateces baseins'!D7)</f>
      </c>
      <c r="E27" s="56">
        <f>IF('Virszemes sateces baseins'!E7="","",'Virszemes sateces baseins'!E7)</f>
      </c>
      <c r="F27" s="56">
        <f>IF('Virszemes sateces baseins'!F7="","",'Virszemes sateces baseins'!F7)</f>
      </c>
      <c r="G27" s="56">
        <f>IF('Virszemes sateces baseins'!G7="","",'Virszemes sateces baseins'!G7)</f>
      </c>
      <c r="H27" s="56">
        <f>IF('Virszemes sateces baseins'!H7="","",'Virszemes sateces baseins'!H7)</f>
      </c>
      <c r="I27" s="56">
        <f>IF('Virszemes sateces baseins'!I7="","",'Virszemes sateces baseins'!I7)</f>
      </c>
      <c r="J27" s="56">
        <f>IF('Virszemes sateces baseins'!J7="","",'Virszemes sateces baseins'!J7)</f>
      </c>
      <c r="K27" s="56">
        <f>IF('Virszemes sateces baseins'!K7="","",'Virszemes sateces baseins'!K7)</f>
      </c>
      <c r="L27" s="56">
        <f>IF('Virszemes sateces baseins'!L7="","",'Virszemes sateces baseins'!L7)</f>
      </c>
      <c r="M27" s="56">
        <f>IF('Virszemes sateces baseins'!M7="","",'Virszemes sateces baseins'!M7)</f>
      </c>
      <c r="N27" s="56">
        <f>IF('Virszemes sateces baseins'!N7="","",'Virszemes sateces baseins'!N7)</f>
      </c>
      <c r="O27" s="56">
        <f>IF('Virszemes sateces baseins'!O7="","",'Virszemes sateces baseins'!O7)</f>
      </c>
    </row>
    <row r="28" spans="1:15" x14ac:dyDescent="0.25">
      <c r="A28" s="56">
        <f>IF('Virszemes sateces baseins'!A8="","",'Virszemes sateces baseins'!A8)</f>
      </c>
      <c r="B28" s="56">
        <f>IF('Virszemes sateces baseins'!B8="","",'Virszemes sateces baseins'!B8)</f>
      </c>
      <c r="C28" s="56">
        <f>IF('Virszemes sateces baseins'!C8="","",'Virszemes sateces baseins'!C8)</f>
      </c>
      <c r="D28" s="56">
        <f>IF('Virszemes sateces baseins'!D8="","",'Virszemes sateces baseins'!D8)</f>
      </c>
      <c r="E28" s="56">
        <f>IF('Virszemes sateces baseins'!E8="","",'Virszemes sateces baseins'!E8)</f>
      </c>
      <c r="F28" s="56">
        <f>IF('Virszemes sateces baseins'!F8="","",'Virszemes sateces baseins'!F8)</f>
      </c>
      <c r="G28" s="56">
        <f>IF('Virszemes sateces baseins'!G8="","",'Virszemes sateces baseins'!G8)</f>
      </c>
      <c r="H28" s="56">
        <f>IF('Virszemes sateces baseins'!H8="","",'Virszemes sateces baseins'!H8)</f>
      </c>
      <c r="I28" s="56">
        <f>IF('Virszemes sateces baseins'!I8="","",'Virszemes sateces baseins'!I8)</f>
      </c>
      <c r="J28" s="56">
        <f>IF('Virszemes sateces baseins'!J8="","",'Virszemes sateces baseins'!J8)</f>
      </c>
      <c r="K28" s="56">
        <f>IF('Virszemes sateces baseins'!K8="","",'Virszemes sateces baseins'!K8)</f>
      </c>
      <c r="L28" s="56">
        <f>IF('Virszemes sateces baseins'!L8="","",'Virszemes sateces baseins'!L8)</f>
      </c>
      <c r="M28" s="56">
        <f>IF('Virszemes sateces baseins'!M8="","",'Virszemes sateces baseins'!M8)</f>
      </c>
      <c r="N28" s="56">
        <f>IF('Virszemes sateces baseins'!N8="","",'Virszemes sateces baseins'!N8)</f>
      </c>
      <c r="O28" s="56">
        <f>IF('Virszemes sateces baseins'!O8="","",'Virszemes sateces baseins'!O8)</f>
      </c>
    </row>
    <row r="29" spans="1:15" x14ac:dyDescent="0.25">
      <c r="A29" s="56">
        <f>IF('Virszemes sateces baseins'!A9="","",'Virszemes sateces baseins'!A9)</f>
      </c>
      <c r="B29" s="56">
        <f>IF('Virszemes sateces baseins'!B9="","",'Virszemes sateces baseins'!B9)</f>
      </c>
      <c r="C29" s="56">
        <f>IF('Virszemes sateces baseins'!C9="","",'Virszemes sateces baseins'!C9)</f>
      </c>
      <c r="D29" s="56">
        <f>IF('Virszemes sateces baseins'!D9="","",'Virszemes sateces baseins'!D9)</f>
      </c>
      <c r="E29" s="56">
        <f>IF('Virszemes sateces baseins'!E9="","",'Virszemes sateces baseins'!E9)</f>
      </c>
      <c r="F29" s="56">
        <f>IF('Virszemes sateces baseins'!F9="","",'Virszemes sateces baseins'!F9)</f>
      </c>
      <c r="G29" s="56">
        <f>IF('Virszemes sateces baseins'!G9="","",'Virszemes sateces baseins'!G9)</f>
      </c>
      <c r="H29" s="56">
        <f>IF('Virszemes sateces baseins'!H9="","",'Virszemes sateces baseins'!H9)</f>
      </c>
      <c r="I29" s="56">
        <f>IF('Virszemes sateces baseins'!I9="","",'Virszemes sateces baseins'!I9)</f>
      </c>
      <c r="J29" s="56">
        <f>IF('Virszemes sateces baseins'!J9="","",'Virszemes sateces baseins'!J9)</f>
      </c>
      <c r="K29" s="56">
        <f>IF('Virszemes sateces baseins'!K9="","",'Virszemes sateces baseins'!K9)</f>
      </c>
      <c r="L29" s="56">
        <f>IF('Virszemes sateces baseins'!L9="","",'Virszemes sateces baseins'!L9)</f>
      </c>
      <c r="M29" s="56">
        <f>IF('Virszemes sateces baseins'!M9="","",'Virszemes sateces baseins'!M9)</f>
      </c>
      <c r="N29" s="56">
        <f>IF('Virszemes sateces baseins'!N9="","",'Virszemes sateces baseins'!N9)</f>
      </c>
      <c r="O29" s="56">
        <f>IF('Virszemes sateces baseins'!O9="","",'Virszemes sateces baseins'!O9)</f>
      </c>
    </row>
    <row r="30" spans="1:15" x14ac:dyDescent="0.25">
      <c r="A30" s="56">
        <f>IF('Virszemes sateces baseins'!A10="","",'Virszemes sateces baseins'!A10)</f>
      </c>
      <c r="B30" s="56">
        <f>IF('Virszemes sateces baseins'!B10="","",'Virszemes sateces baseins'!B10)</f>
      </c>
      <c r="C30" s="56">
        <f>IF('Virszemes sateces baseins'!C10="","",'Virszemes sateces baseins'!C10)</f>
      </c>
      <c r="D30" s="56">
        <f>IF('Virszemes sateces baseins'!D10="","",'Virszemes sateces baseins'!D10)</f>
      </c>
      <c r="E30" s="56">
        <f>IF('Virszemes sateces baseins'!E10="","",'Virszemes sateces baseins'!E10)</f>
      </c>
      <c r="F30" s="56">
        <f>IF('Virszemes sateces baseins'!F10="","",'Virszemes sateces baseins'!F10)</f>
      </c>
      <c r="G30" s="56">
        <f>IF('Virszemes sateces baseins'!G10="","",'Virszemes sateces baseins'!G10)</f>
      </c>
      <c r="H30" s="56">
        <f>IF('Virszemes sateces baseins'!H10="","",'Virszemes sateces baseins'!H10)</f>
      </c>
      <c r="I30" s="56">
        <f>IF('Virszemes sateces baseins'!I10="","",'Virszemes sateces baseins'!I10)</f>
      </c>
      <c r="J30" s="56">
        <f>IF('Virszemes sateces baseins'!J10="","",'Virszemes sateces baseins'!J10)</f>
      </c>
      <c r="K30" s="56">
        <f>IF('Virszemes sateces baseins'!K10="","",'Virszemes sateces baseins'!K10)</f>
      </c>
      <c r="L30" s="56">
        <f>IF('Virszemes sateces baseins'!L10="","",'Virszemes sateces baseins'!L10)</f>
      </c>
      <c r="M30" s="56">
        <f>IF('Virszemes sateces baseins'!M10="","",'Virszemes sateces baseins'!M10)</f>
      </c>
      <c r="N30" s="56">
        <f>IF('Virszemes sateces baseins'!N10="","",'Virszemes sateces baseins'!N10)</f>
      </c>
      <c r="O30" s="56">
        <f>IF('Virszemes sateces baseins'!O10="","",'Virszemes sateces baseins'!O10)</f>
      </c>
    </row>
    <row r="31" spans="1:15" x14ac:dyDescent="0.25">
      <c r="A31" s="56">
        <f>IF('Virszemes sateces baseins'!A11="","",'Virszemes sateces baseins'!A11)</f>
      </c>
      <c r="B31" s="56">
        <f>IF('Virszemes sateces baseins'!B11="","",'Virszemes sateces baseins'!B11)</f>
      </c>
      <c r="C31" s="56">
        <f>IF('Virszemes sateces baseins'!C11="","",'Virszemes sateces baseins'!C11)</f>
      </c>
      <c r="D31" s="56">
        <f>IF('Virszemes sateces baseins'!D11="","",'Virszemes sateces baseins'!D11)</f>
      </c>
      <c r="E31" s="56">
        <f>IF('Virszemes sateces baseins'!E11="","",'Virszemes sateces baseins'!E11)</f>
      </c>
      <c r="F31" s="56">
        <f>IF('Virszemes sateces baseins'!F11="","",'Virszemes sateces baseins'!F11)</f>
      </c>
      <c r="G31" s="56">
        <f>IF('Virszemes sateces baseins'!G11="","",'Virszemes sateces baseins'!G11)</f>
      </c>
      <c r="H31" s="56">
        <f>IF('Virszemes sateces baseins'!H11="","",'Virszemes sateces baseins'!H11)</f>
      </c>
      <c r="I31" s="56">
        <f>IF('Virszemes sateces baseins'!I11="","",'Virszemes sateces baseins'!I11)</f>
      </c>
      <c r="J31" s="56">
        <f>IF('Virszemes sateces baseins'!J11="","",'Virszemes sateces baseins'!J11)</f>
      </c>
      <c r="K31" s="56">
        <f>IF('Virszemes sateces baseins'!K11="","",'Virszemes sateces baseins'!K11)</f>
      </c>
      <c r="L31" s="56">
        <f>IF('Virszemes sateces baseins'!L11="","",'Virszemes sateces baseins'!L11)</f>
      </c>
      <c r="M31" s="56">
        <f>IF('Virszemes sateces baseins'!M11="","",'Virszemes sateces baseins'!M11)</f>
      </c>
      <c r="N31" s="56">
        <f>IF('Virszemes sateces baseins'!N11="","",'Virszemes sateces baseins'!N11)</f>
      </c>
      <c r="O31" s="56">
        <f>IF('Virszemes sateces baseins'!O11="","",'Virszemes sateces baseins'!O11)</f>
      </c>
    </row>
    <row r="32" spans="1:15" x14ac:dyDescent="0.25">
      <c r="A32" s="56">
        <f>IF('Virszemes sateces baseins'!A12="","",'Virszemes sateces baseins'!A12)</f>
      </c>
      <c r="B32" s="56">
        <f>IF('Virszemes sateces baseins'!B12="","",'Virszemes sateces baseins'!B12)</f>
      </c>
      <c r="C32" s="56">
        <f>IF('Virszemes sateces baseins'!C12="","",'Virszemes sateces baseins'!C12)</f>
      </c>
      <c r="D32" s="56">
        <f>IF('Virszemes sateces baseins'!D12="","",'Virszemes sateces baseins'!D12)</f>
      </c>
      <c r="E32" s="56">
        <f>IF('Virszemes sateces baseins'!E12="","",'Virszemes sateces baseins'!E12)</f>
      </c>
      <c r="F32" s="56">
        <f>IF('Virszemes sateces baseins'!F12="","",'Virszemes sateces baseins'!F12)</f>
      </c>
      <c r="G32" s="56">
        <f>IF('Virszemes sateces baseins'!G12="","",'Virszemes sateces baseins'!G12)</f>
      </c>
      <c r="H32" s="56">
        <f>IF('Virszemes sateces baseins'!H12="","",'Virszemes sateces baseins'!H12)</f>
      </c>
      <c r="I32" s="56">
        <f>IF('Virszemes sateces baseins'!I12="","",'Virszemes sateces baseins'!I12)</f>
      </c>
      <c r="J32" s="56">
        <f>IF('Virszemes sateces baseins'!J12="","",'Virszemes sateces baseins'!J12)</f>
      </c>
      <c r="K32" s="56">
        <f>IF('Virszemes sateces baseins'!K12="","",'Virszemes sateces baseins'!K12)</f>
      </c>
      <c r="L32" s="56">
        <f>IF('Virszemes sateces baseins'!L12="","",'Virszemes sateces baseins'!L12)</f>
      </c>
      <c r="M32" s="56">
        <f>IF('Virszemes sateces baseins'!M12="","",'Virszemes sateces baseins'!M12)</f>
      </c>
      <c r="N32" s="56">
        <f>IF('Virszemes sateces baseins'!N12="","",'Virszemes sateces baseins'!N12)</f>
      </c>
      <c r="O32" s="56">
        <f>IF('Virszemes sateces baseins'!O12="","",'Virszemes sateces baseins'!O12)</f>
      </c>
    </row>
    <row r="33" spans="1:15" x14ac:dyDescent="0.25">
      <c r="A33" s="56">
        <f>IF('Virszemes sateces baseins'!A13="","",'Virszemes sateces baseins'!A13)</f>
      </c>
      <c r="B33" s="56">
        <f>IF('Virszemes sateces baseins'!B13="","",'Virszemes sateces baseins'!B13)</f>
      </c>
      <c r="C33" s="56">
        <f>IF('Virszemes sateces baseins'!C13="","",'Virszemes sateces baseins'!C13)</f>
      </c>
      <c r="D33" s="56">
        <f>IF('Virszemes sateces baseins'!D13="","",'Virszemes sateces baseins'!D13)</f>
      </c>
      <c r="E33" s="56">
        <f>IF('Virszemes sateces baseins'!E13="","",'Virszemes sateces baseins'!E13)</f>
      </c>
      <c r="F33" s="56">
        <f>IF('Virszemes sateces baseins'!F13="","",'Virszemes sateces baseins'!F13)</f>
      </c>
      <c r="G33" s="56">
        <f>IF('Virszemes sateces baseins'!G13="","",'Virszemes sateces baseins'!G13)</f>
      </c>
      <c r="H33" s="56">
        <f>IF('Virszemes sateces baseins'!H13="","",'Virszemes sateces baseins'!H13)</f>
      </c>
      <c r="I33" s="56">
        <f>IF('Virszemes sateces baseins'!I13="","",'Virszemes sateces baseins'!I13)</f>
      </c>
      <c r="J33" s="56">
        <f>IF('Virszemes sateces baseins'!J13="","",'Virszemes sateces baseins'!J13)</f>
      </c>
      <c r="K33" s="56">
        <f>IF('Virszemes sateces baseins'!K13="","",'Virszemes sateces baseins'!K13)</f>
      </c>
      <c r="L33" s="56">
        <f>IF('Virszemes sateces baseins'!L13="","",'Virszemes sateces baseins'!L13)</f>
      </c>
      <c r="M33" s="56">
        <f>IF('Virszemes sateces baseins'!M13="","",'Virszemes sateces baseins'!M13)</f>
      </c>
      <c r="N33" s="56">
        <f>IF('Virszemes sateces baseins'!N13="","",'Virszemes sateces baseins'!N13)</f>
      </c>
      <c r="O33" s="56">
        <f>IF('Virszemes sateces baseins'!O13="","",'Virszemes sateces baseins'!O13)</f>
      </c>
    </row>
    <row r="34" spans="1:15" x14ac:dyDescent="0.25">
      <c r="A34" s="56">
        <f>IF('Virszemes sateces baseins'!A14="","",'Virszemes sateces baseins'!A14)</f>
      </c>
      <c r="B34" s="56">
        <f>IF('Virszemes sateces baseins'!B14="","",'Virszemes sateces baseins'!B14)</f>
      </c>
      <c r="C34" s="56">
        <f>IF('Virszemes sateces baseins'!C14="","",'Virszemes sateces baseins'!C14)</f>
      </c>
      <c r="D34" s="56">
        <f>IF('Virszemes sateces baseins'!D14="","",'Virszemes sateces baseins'!D14)</f>
      </c>
      <c r="E34" s="56">
        <f>IF('Virszemes sateces baseins'!E14="","",'Virszemes sateces baseins'!E14)</f>
      </c>
      <c r="F34" s="56">
        <f>IF('Virszemes sateces baseins'!F14="","",'Virszemes sateces baseins'!F14)</f>
      </c>
      <c r="G34" s="56">
        <f>IF('Virszemes sateces baseins'!G14="","",'Virszemes sateces baseins'!G14)</f>
      </c>
      <c r="H34" s="56">
        <f>IF('Virszemes sateces baseins'!H14="","",'Virszemes sateces baseins'!H14)</f>
      </c>
      <c r="I34" s="56">
        <f>IF('Virszemes sateces baseins'!I14="","",'Virszemes sateces baseins'!I14)</f>
      </c>
      <c r="J34" s="56">
        <f>IF('Virszemes sateces baseins'!J14="","",'Virszemes sateces baseins'!J14)</f>
      </c>
      <c r="K34" s="56">
        <f>IF('Virszemes sateces baseins'!K14="","",'Virszemes sateces baseins'!K14)</f>
      </c>
      <c r="L34" s="56">
        <f>IF('Virszemes sateces baseins'!L14="","",'Virszemes sateces baseins'!L14)</f>
      </c>
      <c r="M34" s="56">
        <f>IF('Virszemes sateces baseins'!M14="","",'Virszemes sateces baseins'!M14)</f>
      </c>
      <c r="N34" s="56">
        <f>IF('Virszemes sateces baseins'!N14="","",'Virszemes sateces baseins'!N14)</f>
      </c>
      <c r="O34" s="56">
        <f>IF('Virszemes sateces baseins'!O14="","",'Virszemes sateces baseins'!O14)</f>
      </c>
    </row>
    <row r="35" spans="1:15" x14ac:dyDescent="0.25">
      <c r="A35" s="56">
        <f>IF('Virszemes sateces baseins'!A15="","",'Virszemes sateces baseins'!A15)</f>
      </c>
      <c r="B35" s="56">
        <f>IF('Virszemes sateces baseins'!B15="","",'Virszemes sateces baseins'!B15)</f>
      </c>
      <c r="C35" s="56">
        <f>IF('Virszemes sateces baseins'!C15="","",'Virszemes sateces baseins'!C15)</f>
      </c>
      <c r="D35" s="56">
        <f>IF('Virszemes sateces baseins'!D15="","",'Virszemes sateces baseins'!D15)</f>
      </c>
      <c r="E35" s="56">
        <f>IF('Virszemes sateces baseins'!E15="","",'Virszemes sateces baseins'!E15)</f>
      </c>
      <c r="F35" s="56">
        <f>IF('Virszemes sateces baseins'!F15="","",'Virszemes sateces baseins'!F15)</f>
      </c>
      <c r="G35" s="56">
        <f>IF('Virszemes sateces baseins'!G15="","",'Virszemes sateces baseins'!G15)</f>
      </c>
      <c r="H35" s="56">
        <f>IF('Virszemes sateces baseins'!H15="","",'Virszemes sateces baseins'!H15)</f>
      </c>
      <c r="I35" s="56">
        <f>IF('Virszemes sateces baseins'!I15="","",'Virszemes sateces baseins'!I15)</f>
      </c>
      <c r="J35" s="56">
        <f>IF('Virszemes sateces baseins'!J15="","",'Virszemes sateces baseins'!J15)</f>
      </c>
      <c r="K35" s="56">
        <f>IF('Virszemes sateces baseins'!K15="","",'Virszemes sateces baseins'!K15)</f>
      </c>
      <c r="L35" s="56">
        <f>IF('Virszemes sateces baseins'!L15="","",'Virszemes sateces baseins'!L15)</f>
      </c>
      <c r="M35" s="56">
        <f>IF('Virszemes sateces baseins'!M15="","",'Virszemes sateces baseins'!M15)</f>
      </c>
      <c r="N35" s="56">
        <f>IF('Virszemes sateces baseins'!N15="","",'Virszemes sateces baseins'!N15)</f>
      </c>
      <c r="O35" s="56">
        <f>IF('Virszemes sateces baseins'!O15="","",'Virszemes sateces baseins'!O15)</f>
      </c>
    </row>
    <row r="36" spans="1:15" x14ac:dyDescent="0.25">
      <c r="A36" s="56">
        <f>IF('Virszemes sateces baseins'!A16="","",'Virszemes sateces baseins'!A16)</f>
      </c>
      <c r="B36" s="56">
        <f>IF('Virszemes sateces baseins'!B16="","",'Virszemes sateces baseins'!B16)</f>
      </c>
      <c r="C36" s="56">
        <f>IF('Virszemes sateces baseins'!C16="","",'Virszemes sateces baseins'!C16)</f>
      </c>
      <c r="D36" s="56">
        <f>IF('Virszemes sateces baseins'!D16="","",'Virszemes sateces baseins'!D16)</f>
      </c>
      <c r="E36" s="56">
        <f>IF('Virszemes sateces baseins'!E16="","",'Virszemes sateces baseins'!E16)</f>
      </c>
      <c r="F36" s="56">
        <f>IF('Virszemes sateces baseins'!F16="","",'Virszemes sateces baseins'!F16)</f>
      </c>
      <c r="G36" s="56">
        <f>IF('Virszemes sateces baseins'!G16="","",'Virszemes sateces baseins'!G16)</f>
      </c>
      <c r="H36" s="56">
        <f>IF('Virszemes sateces baseins'!H16="","",'Virszemes sateces baseins'!H16)</f>
      </c>
      <c r="I36" s="56">
        <f>IF('Virszemes sateces baseins'!I16="","",'Virszemes sateces baseins'!I16)</f>
      </c>
      <c r="J36" s="56">
        <f>IF('Virszemes sateces baseins'!J16="","",'Virszemes sateces baseins'!J16)</f>
      </c>
      <c r="K36" s="56">
        <f>IF('Virszemes sateces baseins'!K16="","",'Virszemes sateces baseins'!K16)</f>
      </c>
      <c r="L36" s="56">
        <f>IF('Virszemes sateces baseins'!L16="","",'Virszemes sateces baseins'!L16)</f>
      </c>
      <c r="M36" s="56">
        <f>IF('Virszemes sateces baseins'!M16="","",'Virszemes sateces baseins'!M16)</f>
      </c>
      <c r="N36" s="56">
        <f>IF('Virszemes sateces baseins'!N16="","",'Virszemes sateces baseins'!N16)</f>
      </c>
      <c r="O36" s="56">
        <f>IF('Virszemes sateces baseins'!O16="","",'Virszemes sateces baseins'!O16)</f>
      </c>
    </row>
    <row r="37" spans="1:15" x14ac:dyDescent="0.25">
      <c r="A37" s="56">
        <f>IF('Virszemes sateces baseins'!A17="","",'Virszemes sateces baseins'!A17)</f>
      </c>
      <c r="B37" s="56">
        <f>IF('Virszemes sateces baseins'!B17="","",'Virszemes sateces baseins'!B17)</f>
      </c>
      <c r="C37" s="56">
        <f>IF('Virszemes sateces baseins'!C17="","",'Virszemes sateces baseins'!C17)</f>
      </c>
      <c r="D37" s="56">
        <f>IF('Virszemes sateces baseins'!D17="","",'Virszemes sateces baseins'!D17)</f>
      </c>
      <c r="E37" s="56">
        <f>IF('Virszemes sateces baseins'!E17="","",'Virszemes sateces baseins'!E17)</f>
      </c>
      <c r="F37" s="56">
        <f>IF('Virszemes sateces baseins'!F17="","",'Virszemes sateces baseins'!F17)</f>
      </c>
      <c r="G37" s="56">
        <f>IF('Virszemes sateces baseins'!G17="","",'Virszemes sateces baseins'!G17)</f>
      </c>
      <c r="H37" s="56">
        <f>IF('Virszemes sateces baseins'!H17="","",'Virszemes sateces baseins'!H17)</f>
      </c>
      <c r="I37" s="56">
        <f>IF('Virszemes sateces baseins'!I17="","",'Virszemes sateces baseins'!I17)</f>
      </c>
      <c r="J37" s="56">
        <f>IF('Virszemes sateces baseins'!J17="","",'Virszemes sateces baseins'!J17)</f>
      </c>
      <c r="K37" s="56">
        <f>IF('Virszemes sateces baseins'!K17="","",'Virszemes sateces baseins'!K17)</f>
      </c>
      <c r="L37" s="56">
        <f>IF('Virszemes sateces baseins'!L17="","",'Virszemes sateces baseins'!L17)</f>
      </c>
      <c r="M37" s="56">
        <f>IF('Virszemes sateces baseins'!M17="","",'Virszemes sateces baseins'!M17)</f>
      </c>
      <c r="N37" s="56">
        <f>IF('Virszemes sateces baseins'!N17="","",'Virszemes sateces baseins'!N17)</f>
      </c>
      <c r="O37" s="56">
        <f>IF('Virszemes sateces baseins'!O17="","",'Virszemes sateces baseins'!O17)</f>
      </c>
    </row>
    <row r="38" spans="1:15" x14ac:dyDescent="0.25">
      <c r="A38" s="56">
        <f>IF('Virszemes sateces baseins'!A18="","",'Virszemes sateces baseins'!A18)</f>
      </c>
      <c r="B38" s="56">
        <f>IF('Virszemes sateces baseins'!B18="","",'Virszemes sateces baseins'!B18)</f>
      </c>
      <c r="C38" s="56">
        <f>IF('Virszemes sateces baseins'!C18="","",'Virszemes sateces baseins'!C18)</f>
      </c>
      <c r="D38" s="56">
        <f>IF('Virszemes sateces baseins'!D18="","",'Virszemes sateces baseins'!D18)</f>
      </c>
      <c r="E38" s="56">
        <f>IF('Virszemes sateces baseins'!E18="","",'Virszemes sateces baseins'!E18)</f>
      </c>
      <c r="F38" s="56">
        <f>IF('Virszemes sateces baseins'!F18="","",'Virszemes sateces baseins'!F18)</f>
      </c>
      <c r="G38" s="56">
        <f>IF('Virszemes sateces baseins'!G18="","",'Virszemes sateces baseins'!G18)</f>
      </c>
      <c r="H38" s="56">
        <f>IF('Virszemes sateces baseins'!H18="","",'Virszemes sateces baseins'!H18)</f>
      </c>
      <c r="I38" s="56">
        <f>IF('Virszemes sateces baseins'!I18="","",'Virszemes sateces baseins'!I18)</f>
      </c>
      <c r="J38" s="56">
        <f>IF('Virszemes sateces baseins'!J18="","",'Virszemes sateces baseins'!J18)</f>
      </c>
      <c r="K38" s="56">
        <f>IF('Virszemes sateces baseins'!K18="","",'Virszemes sateces baseins'!K18)</f>
      </c>
      <c r="L38" s="56">
        <f>IF('Virszemes sateces baseins'!L18="","",'Virszemes sateces baseins'!L18)</f>
      </c>
      <c r="M38" s="56">
        <f>IF('Virszemes sateces baseins'!M18="","",'Virszemes sateces baseins'!M18)</f>
      </c>
      <c r="N38" s="56">
        <f>IF('Virszemes sateces baseins'!N18="","",'Virszemes sateces baseins'!N18)</f>
      </c>
      <c r="O38" s="56">
        <f>IF('Virszemes sateces baseins'!O18="","",'Virszemes sateces baseins'!O18)</f>
      </c>
    </row>
    <row r="39" spans="1:15" x14ac:dyDescent="0.25">
      <c r="A39" s="56">
        <f>IF('Virszemes sateces baseins'!A19="","",'Virszemes sateces baseins'!A19)</f>
      </c>
      <c r="B39" s="56">
        <f>IF('Virszemes sateces baseins'!B19="","",'Virszemes sateces baseins'!B19)</f>
      </c>
      <c r="C39" s="56">
        <f>IF('Virszemes sateces baseins'!C19="","",'Virszemes sateces baseins'!C19)</f>
      </c>
      <c r="D39" s="56">
        <f>IF('Virszemes sateces baseins'!D19="","",'Virszemes sateces baseins'!D19)</f>
      </c>
      <c r="E39" s="56">
        <f>IF('Virszemes sateces baseins'!E19="","",'Virszemes sateces baseins'!E19)</f>
      </c>
      <c r="F39" s="56">
        <f>IF('Virszemes sateces baseins'!F19="","",'Virszemes sateces baseins'!F19)</f>
      </c>
      <c r="G39" s="56">
        <f>IF('Virszemes sateces baseins'!G19="","",'Virszemes sateces baseins'!G19)</f>
      </c>
      <c r="H39" s="56">
        <f>IF('Virszemes sateces baseins'!H19="","",'Virszemes sateces baseins'!H19)</f>
      </c>
      <c r="I39" s="56">
        <f>IF('Virszemes sateces baseins'!I19="","",'Virszemes sateces baseins'!I19)</f>
      </c>
      <c r="J39" s="56">
        <f>IF('Virszemes sateces baseins'!J19="","",'Virszemes sateces baseins'!J19)</f>
      </c>
      <c r="K39" s="56">
        <f>IF('Virszemes sateces baseins'!K19="","",'Virszemes sateces baseins'!K19)</f>
      </c>
      <c r="L39" s="56">
        <f>IF('Virszemes sateces baseins'!L19="","",'Virszemes sateces baseins'!L19)</f>
      </c>
      <c r="M39" s="56">
        <f>IF('Virszemes sateces baseins'!M19="","",'Virszemes sateces baseins'!M19)</f>
      </c>
      <c r="N39" s="56">
        <f>IF('Virszemes sateces baseins'!N19="","",'Virszemes sateces baseins'!N19)</f>
      </c>
      <c r="O39" s="56">
        <f>IF('Virszemes sateces baseins'!O19="","",'Virszemes sateces baseins'!O19)</f>
      </c>
    </row>
    <row r="40" spans="1:15" x14ac:dyDescent="0.25">
      <c r="A40" s="56">
        <f>IF('Virszemes sateces baseins'!A20="","",'Virszemes sateces baseins'!A20)</f>
      </c>
      <c r="B40" s="56">
        <f>IF('Virszemes sateces baseins'!B20="","",'Virszemes sateces baseins'!B20)</f>
      </c>
      <c r="C40" s="56">
        <f>IF('Virszemes sateces baseins'!C20="","",'Virszemes sateces baseins'!C20)</f>
      </c>
      <c r="D40" s="56">
        <f>IF('Virszemes sateces baseins'!D20="","",'Virszemes sateces baseins'!D20)</f>
      </c>
      <c r="E40" s="56">
        <f>IF('Virszemes sateces baseins'!E20="","",'Virszemes sateces baseins'!E20)</f>
      </c>
      <c r="F40" s="56">
        <f>IF('Virszemes sateces baseins'!F20="","",'Virszemes sateces baseins'!F20)</f>
      </c>
      <c r="G40" s="56">
        <f>IF('Virszemes sateces baseins'!G20="","",'Virszemes sateces baseins'!G20)</f>
      </c>
      <c r="H40" s="56">
        <f>IF('Virszemes sateces baseins'!H20="","",'Virszemes sateces baseins'!H20)</f>
      </c>
      <c r="I40" s="56">
        <f>IF('Virszemes sateces baseins'!I20="","",'Virszemes sateces baseins'!I20)</f>
      </c>
      <c r="J40" s="56">
        <f>IF('Virszemes sateces baseins'!J20="","",'Virszemes sateces baseins'!J20)</f>
      </c>
      <c r="K40" s="56">
        <f>IF('Virszemes sateces baseins'!K20="","",'Virszemes sateces baseins'!K20)</f>
      </c>
      <c r="L40" s="56">
        <f>IF('Virszemes sateces baseins'!L20="","",'Virszemes sateces baseins'!L20)</f>
      </c>
      <c r="M40" s="56">
        <f>IF('Virszemes sateces baseins'!M20="","",'Virszemes sateces baseins'!M20)</f>
      </c>
      <c r="N40" s="56">
        <f>IF('Virszemes sateces baseins'!N20="","",'Virszemes sateces baseins'!N20)</f>
      </c>
      <c r="O40" s="56">
        <f>IF('Virszemes sateces baseins'!O20="","",'Virszemes sateces baseins'!O20)</f>
      </c>
    </row>
    <row r="41" spans="1:15" x14ac:dyDescent="0.25">
      <c r="A41" s="56">
        <f>IF('Virszemes sateces baseins'!A21="","",'Virszemes sateces baseins'!A21)</f>
      </c>
      <c r="B41" s="56">
        <f>IF('Virszemes sateces baseins'!B21="","",'Virszemes sateces baseins'!B21)</f>
      </c>
      <c r="C41" s="56">
        <f>IF('Virszemes sateces baseins'!C21="","",'Virszemes sateces baseins'!C21)</f>
      </c>
      <c r="D41" s="56">
        <f>IF('Virszemes sateces baseins'!D21="","",'Virszemes sateces baseins'!D21)</f>
      </c>
      <c r="E41" s="56">
        <f>IF('Virszemes sateces baseins'!E21="","",'Virszemes sateces baseins'!E21)</f>
      </c>
      <c r="F41" s="56">
        <f>IF('Virszemes sateces baseins'!F21="","",'Virszemes sateces baseins'!F21)</f>
      </c>
      <c r="G41" s="56">
        <f>IF('Virszemes sateces baseins'!G21="","",'Virszemes sateces baseins'!G21)</f>
      </c>
      <c r="H41" s="56">
        <f>IF('Virszemes sateces baseins'!H21="","",'Virszemes sateces baseins'!H21)</f>
      </c>
      <c r="I41" s="56">
        <f>IF('Virszemes sateces baseins'!I21="","",'Virszemes sateces baseins'!I21)</f>
      </c>
      <c r="J41" s="56">
        <f>IF('Virszemes sateces baseins'!J21="","",'Virszemes sateces baseins'!J21)</f>
      </c>
      <c r="K41" s="56">
        <f>IF('Virszemes sateces baseins'!K21="","",'Virszemes sateces baseins'!K21)</f>
      </c>
      <c r="L41" s="56">
        <f>IF('Virszemes sateces baseins'!L21="","",'Virszemes sateces baseins'!L21)</f>
      </c>
      <c r="M41" s="56">
        <f>IF('Virszemes sateces baseins'!M21="","",'Virszemes sateces baseins'!M21)</f>
      </c>
      <c r="N41" s="56">
        <f>IF('Virszemes sateces baseins'!N21="","",'Virszemes sateces baseins'!N21)</f>
      </c>
      <c r="O41" s="56">
        <f>IF('Virszemes sateces baseins'!O21="","",'Virszemes sateces baseins'!O21)</f>
      </c>
    </row>
    <row r="42" spans="1:15" x14ac:dyDescent="0.25">
      <c r="A42" s="56">
        <f>IF('Virszemes sateces baseins'!A22="","",'Virszemes sateces baseins'!A22)</f>
      </c>
      <c r="B42" s="56">
        <f>IF('Virszemes sateces baseins'!B22="","",'Virszemes sateces baseins'!B22)</f>
      </c>
      <c r="C42" s="56">
        <f>IF('Virszemes sateces baseins'!C22="","",'Virszemes sateces baseins'!C22)</f>
      </c>
      <c r="D42" s="56">
        <f>IF('Virszemes sateces baseins'!D22="","",'Virszemes sateces baseins'!D22)</f>
      </c>
      <c r="E42" s="56">
        <f>IF('Virszemes sateces baseins'!E22="","",'Virszemes sateces baseins'!E22)</f>
      </c>
      <c r="F42" s="56">
        <f>IF('Virszemes sateces baseins'!F22="","",'Virszemes sateces baseins'!F22)</f>
      </c>
      <c r="G42" s="56">
        <f>IF('Virszemes sateces baseins'!G22="","",'Virszemes sateces baseins'!G22)</f>
      </c>
      <c r="H42" s="56">
        <f>IF('Virszemes sateces baseins'!H22="","",'Virszemes sateces baseins'!H22)</f>
      </c>
      <c r="I42" s="56">
        <f>IF('Virszemes sateces baseins'!I22="","",'Virszemes sateces baseins'!I22)</f>
      </c>
      <c r="J42" s="56">
        <f>IF('Virszemes sateces baseins'!J22="","",'Virszemes sateces baseins'!J22)</f>
      </c>
      <c r="K42" s="56">
        <f>IF('Virszemes sateces baseins'!K22="","",'Virszemes sateces baseins'!K22)</f>
      </c>
      <c r="L42" s="56">
        <f>IF('Virszemes sateces baseins'!L22="","",'Virszemes sateces baseins'!L22)</f>
      </c>
      <c r="M42" s="56">
        <f>IF('Virszemes sateces baseins'!M22="","",'Virszemes sateces baseins'!M22)</f>
      </c>
      <c r="N42" s="56">
        <f>IF('Virszemes sateces baseins'!N22="","",'Virszemes sateces baseins'!N22)</f>
      </c>
      <c r="O42" s="56">
        <f>IF('Virszemes sateces baseins'!O22="","",'Virszemes sateces baseins'!O22)</f>
      </c>
    </row>
    <row r="43" spans="1:15" x14ac:dyDescent="0.25">
      <c r="A43" s="56">
        <f>IF('Virszemes sateces baseins'!A23="","",'Virszemes sateces baseins'!A23)</f>
      </c>
      <c r="B43" s="56">
        <f>IF('Virszemes sateces baseins'!B23="","",'Virszemes sateces baseins'!B23)</f>
      </c>
      <c r="C43" s="56">
        <f>IF('Virszemes sateces baseins'!C23="","",'Virszemes sateces baseins'!C23)</f>
      </c>
      <c r="D43" s="56">
        <f>IF('Virszemes sateces baseins'!D23="","",'Virszemes sateces baseins'!D23)</f>
      </c>
      <c r="E43" s="56">
        <f>IF('Virszemes sateces baseins'!E23="","",'Virszemes sateces baseins'!E23)</f>
      </c>
      <c r="F43" s="56">
        <f>IF('Virszemes sateces baseins'!F23="","",'Virszemes sateces baseins'!F23)</f>
      </c>
      <c r="G43" s="56">
        <f>IF('Virszemes sateces baseins'!G23="","",'Virszemes sateces baseins'!G23)</f>
      </c>
      <c r="H43" s="56">
        <f>IF('Virszemes sateces baseins'!H23="","",'Virszemes sateces baseins'!H23)</f>
      </c>
      <c r="I43" s="56">
        <f>IF('Virszemes sateces baseins'!I23="","",'Virszemes sateces baseins'!I23)</f>
      </c>
      <c r="J43" s="56">
        <f>IF('Virszemes sateces baseins'!J23="","",'Virszemes sateces baseins'!J23)</f>
      </c>
      <c r="K43" s="56">
        <f>IF('Virszemes sateces baseins'!K23="","",'Virszemes sateces baseins'!K23)</f>
      </c>
      <c r="L43" s="56">
        <f>IF('Virszemes sateces baseins'!L23="","",'Virszemes sateces baseins'!L23)</f>
      </c>
      <c r="M43" s="56">
        <f>IF('Virszemes sateces baseins'!M23="","",'Virszemes sateces baseins'!M23)</f>
      </c>
      <c r="N43" s="56">
        <f>IF('Virszemes sateces baseins'!N23="","",'Virszemes sateces baseins'!N23)</f>
      </c>
      <c r="O43" s="56">
        <f>IF('Virszemes sateces baseins'!O23="","",'Virszemes sateces baseins'!O23)</f>
      </c>
    </row>
    <row r="44" spans="1:15" x14ac:dyDescent="0.25">
      <c r="A44" s="56">
        <f>IF('Virszemes sateces baseins'!A24="","",'Virszemes sateces baseins'!A24)</f>
      </c>
      <c r="B44" s="56">
        <f>IF('Virszemes sateces baseins'!B24="","",'Virszemes sateces baseins'!B24)</f>
      </c>
      <c r="C44" s="56">
        <f>IF('Virszemes sateces baseins'!C24="","",'Virszemes sateces baseins'!C24)</f>
      </c>
      <c r="D44" s="56">
        <f>IF('Virszemes sateces baseins'!D24="","",'Virszemes sateces baseins'!D24)</f>
      </c>
      <c r="E44" s="56">
        <f>IF('Virszemes sateces baseins'!E24="","",'Virszemes sateces baseins'!E24)</f>
      </c>
      <c r="F44" s="56">
        <f>IF('Virszemes sateces baseins'!F24="","",'Virszemes sateces baseins'!F24)</f>
      </c>
      <c r="G44" s="56">
        <f>IF('Virszemes sateces baseins'!G24="","",'Virszemes sateces baseins'!G24)</f>
      </c>
      <c r="H44" s="56">
        <f>IF('Virszemes sateces baseins'!H24="","",'Virszemes sateces baseins'!H24)</f>
      </c>
      <c r="I44" s="56">
        <f>IF('Virszemes sateces baseins'!I24="","",'Virszemes sateces baseins'!I24)</f>
      </c>
      <c r="J44" s="56">
        <f>IF('Virszemes sateces baseins'!J24="","",'Virszemes sateces baseins'!J24)</f>
      </c>
      <c r="K44" s="56">
        <f>IF('Virszemes sateces baseins'!K24="","",'Virszemes sateces baseins'!K24)</f>
      </c>
      <c r="L44" s="56">
        <f>IF('Virszemes sateces baseins'!L24="","",'Virszemes sateces baseins'!L24)</f>
      </c>
      <c r="M44" s="56">
        <f>IF('Virszemes sateces baseins'!M24="","",'Virszemes sateces baseins'!M24)</f>
      </c>
      <c r="N44" s="56">
        <f>IF('Virszemes sateces baseins'!N24="","",'Virszemes sateces baseins'!N24)</f>
      </c>
      <c r="O44" s="56">
        <f>IF('Virszemes sateces baseins'!O24="","",'Virszemes sateces baseins'!O24)</f>
      </c>
    </row>
    <row r="45" spans="1:15" x14ac:dyDescent="0.25">
      <c r="A45" s="56">
        <f>IF('Virszemes sateces baseins'!A25="","",'Virszemes sateces baseins'!A25)</f>
      </c>
      <c r="B45" s="56">
        <f>IF('Virszemes sateces baseins'!B25="","",'Virszemes sateces baseins'!B25)</f>
      </c>
      <c r="C45" s="56">
        <f>IF('Virszemes sateces baseins'!C25="","",'Virszemes sateces baseins'!C25)</f>
      </c>
      <c r="D45" s="56">
        <f>IF('Virszemes sateces baseins'!D25="","",'Virszemes sateces baseins'!D25)</f>
      </c>
      <c r="E45" s="56">
        <f>IF('Virszemes sateces baseins'!E25="","",'Virszemes sateces baseins'!E25)</f>
      </c>
      <c r="F45" s="56">
        <f>IF('Virszemes sateces baseins'!F25="","",'Virszemes sateces baseins'!F25)</f>
      </c>
      <c r="G45" s="56">
        <f>IF('Virszemes sateces baseins'!G25="","",'Virszemes sateces baseins'!G25)</f>
      </c>
      <c r="H45" s="56">
        <f>IF('Virszemes sateces baseins'!H25="","",'Virszemes sateces baseins'!H25)</f>
      </c>
      <c r="I45" s="56">
        <f>IF('Virszemes sateces baseins'!I25="","",'Virszemes sateces baseins'!I25)</f>
      </c>
      <c r="J45" s="56">
        <f>IF('Virszemes sateces baseins'!J25="","",'Virszemes sateces baseins'!J25)</f>
      </c>
      <c r="K45" s="56">
        <f>IF('Virszemes sateces baseins'!K25="","",'Virszemes sateces baseins'!K25)</f>
      </c>
      <c r="L45" s="56">
        <f>IF('Virszemes sateces baseins'!L25="","",'Virszemes sateces baseins'!L25)</f>
      </c>
      <c r="M45" s="56">
        <f>IF('Virszemes sateces baseins'!M25="","",'Virszemes sateces baseins'!M25)</f>
      </c>
      <c r="N45" s="56">
        <f>IF('Virszemes sateces baseins'!N25="","",'Virszemes sateces baseins'!N25)</f>
      </c>
      <c r="O45" s="56">
        <f>IF('Virszemes sateces baseins'!O25="","",'Virszemes sateces baseins'!O25)</f>
      </c>
    </row>
    <row r="46" spans="1:15" x14ac:dyDescent="0.25">
      <c r="A46" s="56">
        <f>IF('Virszemes sateces baseins'!A26="","",'Virszemes sateces baseins'!A26)</f>
      </c>
      <c r="B46" s="56">
        <f>IF('Virszemes sateces baseins'!B26="","",'Virszemes sateces baseins'!B26)</f>
      </c>
      <c r="C46" s="56">
        <f>IF('Virszemes sateces baseins'!C26="","",'Virszemes sateces baseins'!C26)</f>
      </c>
      <c r="D46" s="56">
        <f>IF('Virszemes sateces baseins'!D26="","",'Virszemes sateces baseins'!D26)</f>
      </c>
      <c r="E46" s="56">
        <f>IF('Virszemes sateces baseins'!E26="","",'Virszemes sateces baseins'!E26)</f>
      </c>
      <c r="F46" s="56">
        <f>IF('Virszemes sateces baseins'!F26="","",'Virszemes sateces baseins'!F26)</f>
      </c>
      <c r="G46" s="56">
        <f>IF('Virszemes sateces baseins'!G26="","",'Virszemes sateces baseins'!G26)</f>
      </c>
      <c r="H46" s="56">
        <f>IF('Virszemes sateces baseins'!H26="","",'Virszemes sateces baseins'!H26)</f>
      </c>
      <c r="I46" s="56">
        <f>IF('Virszemes sateces baseins'!I26="","",'Virszemes sateces baseins'!I26)</f>
      </c>
      <c r="J46" s="56">
        <f>IF('Virszemes sateces baseins'!J26="","",'Virszemes sateces baseins'!J26)</f>
      </c>
      <c r="K46" s="56">
        <f>IF('Virszemes sateces baseins'!K26="","",'Virszemes sateces baseins'!K26)</f>
      </c>
      <c r="L46" s="56">
        <f>IF('Virszemes sateces baseins'!L26="","",'Virszemes sateces baseins'!L26)</f>
      </c>
      <c r="M46" s="56">
        <f>IF('Virszemes sateces baseins'!M26="","",'Virszemes sateces baseins'!M26)</f>
      </c>
      <c r="N46" s="56">
        <f>IF('Virszemes sateces baseins'!N26="","",'Virszemes sateces baseins'!N26)</f>
      </c>
      <c r="O46" s="56">
        <f>IF('Virszemes sateces baseins'!O26="","",'Virszemes sateces baseins'!O26)</f>
      </c>
    </row>
    <row r="47" spans="1:15" x14ac:dyDescent="0.25">
      <c r="A47" s="56">
        <f>IF('Virszemes sateces baseins'!A27="","",'Virszemes sateces baseins'!A27)</f>
      </c>
      <c r="B47" s="56">
        <f>IF('Virszemes sateces baseins'!B27="","",'Virszemes sateces baseins'!B27)</f>
      </c>
      <c r="C47" s="56">
        <f>IF('Virszemes sateces baseins'!C27="","",'Virszemes sateces baseins'!C27)</f>
      </c>
      <c r="D47" s="56">
        <f>IF('Virszemes sateces baseins'!D27="","",'Virszemes sateces baseins'!D27)</f>
      </c>
      <c r="E47" s="56">
        <f>IF('Virszemes sateces baseins'!E27="","",'Virszemes sateces baseins'!E27)</f>
      </c>
      <c r="F47" s="56">
        <f>IF('Virszemes sateces baseins'!F27="","",'Virszemes sateces baseins'!F27)</f>
      </c>
      <c r="G47" s="56">
        <f>IF('Virszemes sateces baseins'!G27="","",'Virszemes sateces baseins'!G27)</f>
      </c>
      <c r="H47" s="56">
        <f>IF('Virszemes sateces baseins'!H27="","",'Virszemes sateces baseins'!H27)</f>
      </c>
      <c r="I47" s="56">
        <f>IF('Virszemes sateces baseins'!I27="","",'Virszemes sateces baseins'!I27)</f>
      </c>
      <c r="J47" s="56">
        <f>IF('Virszemes sateces baseins'!J27="","",'Virszemes sateces baseins'!J27)</f>
      </c>
      <c r="K47" s="56">
        <f>IF('Virszemes sateces baseins'!K27="","",'Virszemes sateces baseins'!K27)</f>
      </c>
      <c r="L47" s="56">
        <f>IF('Virszemes sateces baseins'!L27="","",'Virszemes sateces baseins'!L27)</f>
      </c>
      <c r="M47" s="56">
        <f>IF('Virszemes sateces baseins'!M27="","",'Virszemes sateces baseins'!M27)</f>
      </c>
      <c r="N47" s="56">
        <f>IF('Virszemes sateces baseins'!N27="","",'Virszemes sateces baseins'!N27)</f>
      </c>
      <c r="O47" s="56">
        <f>IF('Virszemes sateces baseins'!O27="","",'Virszemes sateces baseins'!O27)</f>
      </c>
    </row>
    <row r="48" spans="1:15" x14ac:dyDescent="0.25">
      <c r="A48" s="56">
        <f>IF('Virszemes sateces baseins'!A28="","",'Virszemes sateces baseins'!A28)</f>
      </c>
      <c r="B48" s="56">
        <f>IF('Virszemes sateces baseins'!B28="","",'Virszemes sateces baseins'!B28)</f>
      </c>
      <c r="C48" s="56">
        <f>IF('Virszemes sateces baseins'!C28="","",'Virszemes sateces baseins'!C28)</f>
      </c>
      <c r="D48" s="56">
        <f>IF('Virszemes sateces baseins'!D28="","",'Virszemes sateces baseins'!D28)</f>
      </c>
      <c r="E48" s="56">
        <f>IF('Virszemes sateces baseins'!E28="","",'Virszemes sateces baseins'!E28)</f>
      </c>
      <c r="F48" s="56">
        <f>IF('Virszemes sateces baseins'!F28="","",'Virszemes sateces baseins'!F28)</f>
      </c>
      <c r="G48" s="56">
        <f>IF('Virszemes sateces baseins'!G28="","",'Virszemes sateces baseins'!G28)</f>
      </c>
      <c r="H48" s="56">
        <f>IF('Virszemes sateces baseins'!H28="","",'Virszemes sateces baseins'!H28)</f>
      </c>
      <c r="I48" s="56">
        <f>IF('Virszemes sateces baseins'!I28="","",'Virszemes sateces baseins'!I28)</f>
      </c>
      <c r="J48" s="56">
        <f>IF('Virszemes sateces baseins'!J28="","",'Virszemes sateces baseins'!J28)</f>
      </c>
      <c r="K48" s="56">
        <f>IF('Virszemes sateces baseins'!K28="","",'Virszemes sateces baseins'!K28)</f>
      </c>
      <c r="L48" s="56">
        <f>IF('Virszemes sateces baseins'!L28="","",'Virszemes sateces baseins'!L28)</f>
      </c>
      <c r="M48" s="56">
        <f>IF('Virszemes sateces baseins'!M28="","",'Virszemes sateces baseins'!M28)</f>
      </c>
      <c r="N48" s="56">
        <f>IF('Virszemes sateces baseins'!N28="","",'Virszemes sateces baseins'!N28)</f>
      </c>
      <c r="O48" s="56">
        <f>IF('Virszemes sateces baseins'!O28="","",'Virszemes sateces baseins'!O28)</f>
      </c>
    </row>
    <row r="49" spans="1:15" x14ac:dyDescent="0.25">
      <c r="A49" s="56">
        <f>IF('Virszemes sateces baseins'!A29="","",'Virszemes sateces baseins'!A29)</f>
      </c>
      <c r="B49" s="56">
        <f>IF('Virszemes sateces baseins'!B29="","",'Virszemes sateces baseins'!B29)</f>
      </c>
      <c r="C49" s="56">
        <f>IF('Virszemes sateces baseins'!C29="","",'Virszemes sateces baseins'!C29)</f>
      </c>
      <c r="D49" s="56">
        <f>IF('Virszemes sateces baseins'!D29="","",'Virszemes sateces baseins'!D29)</f>
      </c>
      <c r="E49" s="56">
        <f>IF('Virszemes sateces baseins'!E29="","",'Virszemes sateces baseins'!E29)</f>
      </c>
      <c r="F49" s="56">
        <f>IF('Virszemes sateces baseins'!F29="","",'Virszemes sateces baseins'!F29)</f>
      </c>
      <c r="G49" s="56">
        <f>IF('Virszemes sateces baseins'!G29="","",'Virszemes sateces baseins'!G29)</f>
      </c>
      <c r="H49" s="56">
        <f>IF('Virszemes sateces baseins'!H29="","",'Virszemes sateces baseins'!H29)</f>
      </c>
      <c r="I49" s="56">
        <f>IF('Virszemes sateces baseins'!I29="","",'Virszemes sateces baseins'!I29)</f>
      </c>
      <c r="J49" s="56">
        <f>IF('Virszemes sateces baseins'!J29="","",'Virszemes sateces baseins'!J29)</f>
      </c>
      <c r="K49" s="56">
        <f>IF('Virszemes sateces baseins'!K29="","",'Virszemes sateces baseins'!K29)</f>
      </c>
      <c r="L49" s="56">
        <f>IF('Virszemes sateces baseins'!L29="","",'Virszemes sateces baseins'!L29)</f>
      </c>
      <c r="M49" s="56">
        <f>IF('Virszemes sateces baseins'!M29="","",'Virszemes sateces baseins'!M29)</f>
      </c>
      <c r="N49" s="56">
        <f>IF('Virszemes sateces baseins'!N29="","",'Virszemes sateces baseins'!N29)</f>
      </c>
      <c r="O49" s="56">
        <f>IF('Virszemes sateces baseins'!O29="","",'Virszemes sateces baseins'!O29)</f>
      </c>
    </row>
    <row r="50" spans="1:15" x14ac:dyDescent="0.25">
      <c r="A50" s="36">
        <f>IF('Pazemes iekārtas'!A5="","",'Pazemes iekārtas'!A5)</f>
      </c>
      <c r="B50" s="36">
        <f>IF('Pazemes iekārtas'!B5="","",'Pazemes iekārtas'!B5)</f>
      </c>
      <c r="C50" s="36">
        <f>IF('Pazemes iekārtas'!C5="","",'Pazemes iekārtas'!C5)</f>
      </c>
      <c r="D50" s="36">
        <f>IF('Pazemes iekārtas'!D5="","",'Pazemes iekārtas'!D5)</f>
      </c>
      <c r="E50" s="36">
        <f>IF('Pazemes iekārtas'!E5="","",'Pazemes iekārtas'!E5)</f>
      </c>
      <c r="F50" s="36">
        <f>IF('Pazemes iekārtas'!F5="","",'Pazemes iekārtas'!F5)</f>
      </c>
      <c r="G50" s="36">
        <f>IF('Pazemes iekārtas'!G5="","",'Pazemes iekārtas'!G5)</f>
      </c>
      <c r="H50" s="36">
        <f>IF('Pazemes iekārtas'!H5="","",'Pazemes iekārtas'!H5)</f>
      </c>
      <c r="I50" s="36">
        <f>IF('Pazemes iekārtas'!I5="","",'Pazemes iekārtas'!I5)</f>
      </c>
      <c r="J50" s="36">
        <f>IF('Pazemes iekārtas'!J5="","",'Pazemes iekārtas'!J5)</f>
      </c>
      <c r="K50" s="36">
        <f>IF('Pazemes iekārtas'!K5="","",'Pazemes iekārtas'!K5)</f>
      </c>
      <c r="L50" s="36">
        <f>IF('Pazemes iekārtas'!L5="","",'Pazemes iekārtas'!L5)</f>
      </c>
      <c r="M50" s="36">
        <f>IF('Pazemes iekārtas'!M5="","",'Pazemes iekārtas'!M5)</f>
      </c>
      <c r="N50" s="36">
        <f>IF('Pazemes iekārtas'!N5="","",'Pazemes iekārtas'!N5)</f>
      </c>
      <c r="O50" s="36">
        <f>IF('Pazemes iekārtas'!O5="","",'Pazemes iekārtas'!O5)</f>
      </c>
    </row>
    <row r="51" spans="1:15" x14ac:dyDescent="0.25">
      <c r="A51" s="56">
        <f>IF('Pazemes iekārtas'!A6="","",'Pazemes iekārtas'!A6)</f>
      </c>
      <c r="B51" s="56">
        <f>IF('Pazemes iekārtas'!B6="","",'Pazemes iekārtas'!B6)</f>
      </c>
      <c r="C51" s="56">
        <f>IF('Pazemes iekārtas'!C6="","",'Pazemes iekārtas'!C6)</f>
      </c>
      <c r="D51" s="56">
        <f>IF('Pazemes iekārtas'!D6="","",'Pazemes iekārtas'!D6)</f>
      </c>
      <c r="E51" s="56">
        <f>IF('Pazemes iekārtas'!E6="","",'Pazemes iekārtas'!E6)</f>
      </c>
      <c r="F51" s="56">
        <f>IF('Pazemes iekārtas'!F6="","",'Pazemes iekārtas'!F6)</f>
      </c>
      <c r="G51" s="56">
        <f>IF('Pazemes iekārtas'!G6="","",'Pazemes iekārtas'!G6)</f>
      </c>
      <c r="H51" s="56">
        <f>IF('Pazemes iekārtas'!H6="","",'Pazemes iekārtas'!H6)</f>
      </c>
      <c r="I51" s="56">
        <f>IF('Pazemes iekārtas'!I6="","",'Pazemes iekārtas'!I6)</f>
      </c>
      <c r="J51" s="56">
        <f>IF('Pazemes iekārtas'!J6="","",'Pazemes iekārtas'!J6)</f>
      </c>
      <c r="K51" s="56">
        <f>IF('Pazemes iekārtas'!K6="","",'Pazemes iekārtas'!K6)</f>
      </c>
      <c r="L51" s="56">
        <f>IF('Pazemes iekārtas'!L6="","",'Pazemes iekārtas'!L6)</f>
      </c>
      <c r="M51" s="56">
        <f>IF('Pazemes iekārtas'!M6="","",'Pazemes iekārtas'!M6)</f>
      </c>
      <c r="N51" s="56">
        <f>IF('Pazemes iekārtas'!N6="","",'Pazemes iekārtas'!N6)</f>
      </c>
      <c r="O51" s="56">
        <f>IF('Pazemes iekārtas'!O6="","",'Pazemes iekārtas'!O6)</f>
      </c>
    </row>
    <row r="52" spans="1:15" x14ac:dyDescent="0.25">
      <c r="A52" s="56">
        <f>IF('Pazemes iekārtas'!A7="","",'Pazemes iekārtas'!A7)</f>
      </c>
      <c r="B52" s="56">
        <f>IF('Pazemes iekārtas'!B7="","",'Pazemes iekārtas'!B7)</f>
      </c>
      <c r="C52" s="56">
        <f>IF('Pazemes iekārtas'!C7="","",'Pazemes iekārtas'!C7)</f>
      </c>
      <c r="D52" s="56">
        <f>IF('Pazemes iekārtas'!D7="","",'Pazemes iekārtas'!D7)</f>
      </c>
      <c r="E52" s="56">
        <f>IF('Pazemes iekārtas'!E7="","",'Pazemes iekārtas'!E7)</f>
      </c>
      <c r="F52" s="56">
        <f>IF('Pazemes iekārtas'!F7="","",'Pazemes iekārtas'!F7)</f>
      </c>
      <c r="G52" s="56">
        <f>IF('Pazemes iekārtas'!G7="","",'Pazemes iekārtas'!G7)</f>
      </c>
      <c r="H52" s="56">
        <f>IF('Pazemes iekārtas'!H7="","",'Pazemes iekārtas'!H7)</f>
      </c>
      <c r="I52" s="56">
        <f>IF('Pazemes iekārtas'!I7="","",'Pazemes iekārtas'!I7)</f>
      </c>
      <c r="J52" s="56">
        <f>IF('Pazemes iekārtas'!J7="","",'Pazemes iekārtas'!J7)</f>
      </c>
      <c r="K52" s="56">
        <f>IF('Pazemes iekārtas'!K7="","",'Pazemes iekārtas'!K7)</f>
      </c>
      <c r="L52" s="56">
        <f>IF('Pazemes iekārtas'!L7="","",'Pazemes iekārtas'!L7)</f>
      </c>
      <c r="M52" s="56">
        <f>IF('Pazemes iekārtas'!M7="","",'Pazemes iekārtas'!M7)</f>
      </c>
      <c r="N52" s="56">
        <f>IF('Pazemes iekārtas'!N7="","",'Pazemes iekārtas'!N7)</f>
      </c>
      <c r="O52" s="56">
        <f>IF('Pazemes iekārtas'!O7="","",'Pazemes iekārtas'!O7)</f>
      </c>
    </row>
    <row r="53" spans="1:15" x14ac:dyDescent="0.25">
      <c r="A53" s="56">
        <f>IF('Pazemes iekārtas'!A8="","",'Pazemes iekārtas'!A8)</f>
      </c>
      <c r="B53" s="56">
        <f>IF('Pazemes iekārtas'!B8="","",'Pazemes iekārtas'!B8)</f>
      </c>
      <c r="C53" s="56">
        <f>IF('Pazemes iekārtas'!C8="","",'Pazemes iekārtas'!C8)</f>
      </c>
      <c r="D53" s="56">
        <f>IF('Pazemes iekārtas'!D8="","",'Pazemes iekārtas'!D8)</f>
      </c>
      <c r="E53" s="56">
        <f>IF('Pazemes iekārtas'!E8="","",'Pazemes iekārtas'!E8)</f>
      </c>
      <c r="F53" s="56">
        <f>IF('Pazemes iekārtas'!F8="","",'Pazemes iekārtas'!F8)</f>
      </c>
      <c r="G53" s="56">
        <f>IF('Pazemes iekārtas'!G8="","",'Pazemes iekārtas'!G8)</f>
      </c>
      <c r="H53" s="56">
        <f>IF('Pazemes iekārtas'!H8="","",'Pazemes iekārtas'!H8)</f>
      </c>
      <c r="I53" s="56">
        <f>IF('Pazemes iekārtas'!I8="","",'Pazemes iekārtas'!I8)</f>
      </c>
      <c r="J53" s="56">
        <f>IF('Pazemes iekārtas'!J8="","",'Pazemes iekārtas'!J8)</f>
      </c>
      <c r="K53" s="56">
        <f>IF('Pazemes iekārtas'!K8="","",'Pazemes iekārtas'!K8)</f>
      </c>
      <c r="L53" s="56">
        <f>IF('Pazemes iekārtas'!L8="","",'Pazemes iekārtas'!L8)</f>
      </c>
      <c r="M53" s="56">
        <f>IF('Pazemes iekārtas'!M8="","",'Pazemes iekārtas'!M8)</f>
      </c>
      <c r="N53" s="56">
        <f>IF('Pazemes iekārtas'!N8="","",'Pazemes iekārtas'!N8)</f>
      </c>
      <c r="O53" s="56">
        <f>IF('Pazemes iekārtas'!O8="","",'Pazemes iekārtas'!O8)</f>
      </c>
    </row>
    <row r="54" spans="1:15" x14ac:dyDescent="0.25">
      <c r="A54" s="56">
        <f>IF('Pazemes iekārtas'!A9="","",'Pazemes iekārtas'!A9)</f>
      </c>
      <c r="B54" s="56">
        <f>IF('Pazemes iekārtas'!B9="","",'Pazemes iekārtas'!B9)</f>
      </c>
      <c r="C54" s="56">
        <f>IF('Pazemes iekārtas'!C9="","",'Pazemes iekārtas'!C9)</f>
      </c>
      <c r="D54" s="56">
        <f>IF('Pazemes iekārtas'!D9="","",'Pazemes iekārtas'!D9)</f>
      </c>
      <c r="E54" s="56">
        <f>IF('Pazemes iekārtas'!E9="","",'Pazemes iekārtas'!E9)</f>
      </c>
      <c r="F54" s="56">
        <f>IF('Pazemes iekārtas'!F9="","",'Pazemes iekārtas'!F9)</f>
      </c>
      <c r="G54" s="56">
        <f>IF('Pazemes iekārtas'!G9="","",'Pazemes iekārtas'!G9)</f>
      </c>
      <c r="H54" s="56">
        <f>IF('Pazemes iekārtas'!H9="","",'Pazemes iekārtas'!H9)</f>
      </c>
      <c r="I54" s="56">
        <f>IF('Pazemes iekārtas'!I9="","",'Pazemes iekārtas'!I9)</f>
      </c>
      <c r="J54" s="56">
        <f>IF('Pazemes iekārtas'!J9="","",'Pazemes iekārtas'!J9)</f>
      </c>
      <c r="K54" s="56">
        <f>IF('Pazemes iekārtas'!K9="","",'Pazemes iekārtas'!K9)</f>
      </c>
      <c r="L54" s="56">
        <f>IF('Pazemes iekārtas'!L9="","",'Pazemes iekārtas'!L9)</f>
      </c>
      <c r="M54" s="56">
        <f>IF('Pazemes iekārtas'!M9="","",'Pazemes iekārtas'!M9)</f>
      </c>
      <c r="N54" s="56">
        <f>IF('Pazemes iekārtas'!N9="","",'Pazemes iekārtas'!N9)</f>
      </c>
      <c r="O54" s="56">
        <f>IF('Pazemes iekārtas'!O9="","",'Pazemes iekārtas'!O9)</f>
      </c>
    </row>
    <row r="55" spans="1:15" x14ac:dyDescent="0.25">
      <c r="A55" s="56">
        <f>IF('Pazemes iekārtas'!A10="","",'Pazemes iekārtas'!A10)</f>
      </c>
      <c r="B55" s="56">
        <f>IF('Pazemes iekārtas'!B10="","",'Pazemes iekārtas'!B10)</f>
      </c>
      <c r="C55" s="56">
        <f>IF('Pazemes iekārtas'!C10="","",'Pazemes iekārtas'!C10)</f>
      </c>
      <c r="D55" s="56">
        <f>IF('Pazemes iekārtas'!D10="","",'Pazemes iekārtas'!D10)</f>
      </c>
      <c r="E55" s="56">
        <f>IF('Pazemes iekārtas'!E10="","",'Pazemes iekārtas'!E10)</f>
      </c>
      <c r="F55" s="56">
        <f>IF('Pazemes iekārtas'!F10="","",'Pazemes iekārtas'!F10)</f>
      </c>
      <c r="G55" s="56">
        <f>IF('Pazemes iekārtas'!G10="","",'Pazemes iekārtas'!G10)</f>
      </c>
      <c r="H55" s="56">
        <f>IF('Pazemes iekārtas'!H10="","",'Pazemes iekārtas'!H10)</f>
      </c>
      <c r="I55" s="56">
        <f>IF('Pazemes iekārtas'!I10="","",'Pazemes iekārtas'!I10)</f>
      </c>
      <c r="J55" s="56">
        <f>IF('Pazemes iekārtas'!J10="","",'Pazemes iekārtas'!J10)</f>
      </c>
      <c r="K55" s="56">
        <f>IF('Pazemes iekārtas'!K10="","",'Pazemes iekārtas'!K10)</f>
      </c>
      <c r="L55" s="56">
        <f>IF('Pazemes iekārtas'!L10="","",'Pazemes iekārtas'!L10)</f>
      </c>
      <c r="M55" s="56">
        <f>IF('Pazemes iekārtas'!M10="","",'Pazemes iekārtas'!M10)</f>
      </c>
      <c r="N55" s="56">
        <f>IF('Pazemes iekārtas'!N10="","",'Pazemes iekārtas'!N10)</f>
      </c>
      <c r="O55" s="56">
        <f>IF('Pazemes iekārtas'!O10="","",'Pazemes iekārtas'!O10)</f>
      </c>
    </row>
    <row r="56" spans="1:15" x14ac:dyDescent="0.25">
      <c r="A56" s="56">
        <f>IF('Pazemes iekārtas'!A11="","",'Pazemes iekārtas'!A11)</f>
      </c>
      <c r="B56" s="56">
        <f>IF('Pazemes iekārtas'!B11="","",'Pazemes iekārtas'!B11)</f>
      </c>
      <c r="C56" s="56">
        <f>IF('Pazemes iekārtas'!C11="","",'Pazemes iekārtas'!C11)</f>
      </c>
      <c r="D56" s="56">
        <f>IF('Pazemes iekārtas'!D11="","",'Pazemes iekārtas'!D11)</f>
      </c>
      <c r="E56" s="56">
        <f>IF('Pazemes iekārtas'!E11="","",'Pazemes iekārtas'!E11)</f>
      </c>
      <c r="F56" s="56">
        <f>IF('Pazemes iekārtas'!F11="","",'Pazemes iekārtas'!F11)</f>
      </c>
      <c r="G56" s="56">
        <f>IF('Pazemes iekārtas'!G11="","",'Pazemes iekārtas'!G11)</f>
      </c>
      <c r="H56" s="56">
        <f>IF('Pazemes iekārtas'!H11="","",'Pazemes iekārtas'!H11)</f>
      </c>
      <c r="I56" s="56">
        <f>IF('Pazemes iekārtas'!I11="","",'Pazemes iekārtas'!I11)</f>
      </c>
      <c r="J56" s="56">
        <f>IF('Pazemes iekārtas'!J11="","",'Pazemes iekārtas'!J11)</f>
      </c>
      <c r="K56" s="56">
        <f>IF('Pazemes iekārtas'!K11="","",'Pazemes iekārtas'!K11)</f>
      </c>
      <c r="L56" s="56">
        <f>IF('Pazemes iekārtas'!L11="","",'Pazemes iekārtas'!L11)</f>
      </c>
      <c r="M56" s="56">
        <f>IF('Pazemes iekārtas'!M11="","",'Pazemes iekārtas'!M11)</f>
      </c>
      <c r="N56" s="56">
        <f>IF('Pazemes iekārtas'!N11="","",'Pazemes iekārtas'!N11)</f>
      </c>
      <c r="O56" s="56">
        <f>IF('Pazemes iekārtas'!O11="","",'Pazemes iekārtas'!O11)</f>
      </c>
    </row>
    <row r="57" spans="1:15" x14ac:dyDescent="0.25">
      <c r="A57" s="56">
        <f>IF('Pazemes iekārtas'!A12="","",'Pazemes iekārtas'!A12)</f>
      </c>
      <c r="B57" s="56">
        <f>IF('Pazemes iekārtas'!B12="","",'Pazemes iekārtas'!B12)</f>
      </c>
      <c r="C57" s="56">
        <f>IF('Pazemes iekārtas'!C12="","",'Pazemes iekārtas'!C12)</f>
      </c>
      <c r="D57" s="56">
        <f>IF('Pazemes iekārtas'!D12="","",'Pazemes iekārtas'!D12)</f>
      </c>
      <c r="E57" s="56">
        <f>IF('Pazemes iekārtas'!E12="","",'Pazemes iekārtas'!E12)</f>
      </c>
      <c r="F57" s="56">
        <f>IF('Pazemes iekārtas'!F12="","",'Pazemes iekārtas'!F12)</f>
      </c>
      <c r="G57" s="56">
        <f>IF('Pazemes iekārtas'!G12="","",'Pazemes iekārtas'!G12)</f>
      </c>
      <c r="H57" s="56">
        <f>IF('Pazemes iekārtas'!H12="","",'Pazemes iekārtas'!H12)</f>
      </c>
      <c r="I57" s="56">
        <f>IF('Pazemes iekārtas'!I12="","",'Pazemes iekārtas'!I12)</f>
      </c>
      <c r="J57" s="56">
        <f>IF('Pazemes iekārtas'!J12="","",'Pazemes iekārtas'!J12)</f>
      </c>
      <c r="K57" s="56">
        <f>IF('Pazemes iekārtas'!K12="","",'Pazemes iekārtas'!K12)</f>
      </c>
      <c r="L57" s="56">
        <f>IF('Pazemes iekārtas'!L12="","",'Pazemes iekārtas'!L12)</f>
      </c>
      <c r="M57" s="56">
        <f>IF('Pazemes iekārtas'!M12="","",'Pazemes iekārtas'!M12)</f>
      </c>
      <c r="N57" s="56">
        <f>IF('Pazemes iekārtas'!N12="","",'Pazemes iekārtas'!N12)</f>
      </c>
      <c r="O57" s="56">
        <f>IF('Pazemes iekārtas'!O12="","",'Pazemes iekārtas'!O12)</f>
      </c>
    </row>
    <row r="58" spans="1:15" x14ac:dyDescent="0.25">
      <c r="A58" s="56">
        <f>IF('Pazemes iekārtas'!A13="","",'Pazemes iekārtas'!A13)</f>
      </c>
      <c r="B58" s="56">
        <f>IF('Pazemes iekārtas'!B13="","",'Pazemes iekārtas'!B13)</f>
      </c>
      <c r="C58" s="56">
        <f>IF('Pazemes iekārtas'!C13="","",'Pazemes iekārtas'!C13)</f>
      </c>
      <c r="D58" s="56">
        <f>IF('Pazemes iekārtas'!D13="","",'Pazemes iekārtas'!D13)</f>
      </c>
      <c r="E58" s="56">
        <f>IF('Pazemes iekārtas'!E13="","",'Pazemes iekārtas'!E13)</f>
      </c>
      <c r="F58" s="56">
        <f>IF('Pazemes iekārtas'!F13="","",'Pazemes iekārtas'!F13)</f>
      </c>
      <c r="G58" s="56">
        <f>IF('Pazemes iekārtas'!G13="","",'Pazemes iekārtas'!G13)</f>
      </c>
      <c r="H58" s="56">
        <f>IF('Pazemes iekārtas'!H13="","",'Pazemes iekārtas'!H13)</f>
      </c>
      <c r="I58" s="56">
        <f>IF('Pazemes iekārtas'!I13="","",'Pazemes iekārtas'!I13)</f>
      </c>
      <c r="J58" s="56">
        <f>IF('Pazemes iekārtas'!J13="","",'Pazemes iekārtas'!J13)</f>
      </c>
      <c r="K58" s="56">
        <f>IF('Pazemes iekārtas'!K13="","",'Pazemes iekārtas'!K13)</f>
      </c>
      <c r="L58" s="56">
        <f>IF('Pazemes iekārtas'!L13="","",'Pazemes iekārtas'!L13)</f>
      </c>
      <c r="M58" s="56">
        <f>IF('Pazemes iekārtas'!M13="","",'Pazemes iekārtas'!M13)</f>
      </c>
      <c r="N58" s="56">
        <f>IF('Pazemes iekārtas'!N13="","",'Pazemes iekārtas'!N13)</f>
      </c>
      <c r="O58" s="56">
        <f>IF('Pazemes iekārtas'!O13="","",'Pazemes iekārtas'!O13)</f>
      </c>
    </row>
    <row r="59" spans="1:15" x14ac:dyDescent="0.25">
      <c r="A59" s="56">
        <f>IF('Pazemes iekārtas'!A14="","",'Pazemes iekārtas'!A14)</f>
      </c>
      <c r="B59" s="56">
        <f>IF('Pazemes iekārtas'!B14="","",'Pazemes iekārtas'!B14)</f>
      </c>
      <c r="C59" s="56">
        <f>IF('Pazemes iekārtas'!C14="","",'Pazemes iekārtas'!C14)</f>
      </c>
      <c r="D59" s="56">
        <f>IF('Pazemes iekārtas'!D14="","",'Pazemes iekārtas'!D14)</f>
      </c>
      <c r="E59" s="56">
        <f>IF('Pazemes iekārtas'!E14="","",'Pazemes iekārtas'!E14)</f>
      </c>
      <c r="F59" s="56">
        <f>IF('Pazemes iekārtas'!F14="","",'Pazemes iekārtas'!F14)</f>
      </c>
      <c r="G59" s="56">
        <f>IF('Pazemes iekārtas'!G14="","",'Pazemes iekārtas'!G14)</f>
      </c>
      <c r="H59" s="56">
        <f>IF('Pazemes iekārtas'!H14="","",'Pazemes iekārtas'!H14)</f>
      </c>
      <c r="I59" s="56">
        <f>IF('Pazemes iekārtas'!I14="","",'Pazemes iekārtas'!I14)</f>
      </c>
      <c r="J59" s="56">
        <f>IF('Pazemes iekārtas'!J14="","",'Pazemes iekārtas'!J14)</f>
      </c>
      <c r="K59" s="56">
        <f>IF('Pazemes iekārtas'!K14="","",'Pazemes iekārtas'!K14)</f>
      </c>
      <c r="L59" s="56">
        <f>IF('Pazemes iekārtas'!L14="","",'Pazemes iekārtas'!L14)</f>
      </c>
      <c r="M59" s="56">
        <f>IF('Pazemes iekārtas'!M14="","",'Pazemes iekārtas'!M14)</f>
      </c>
      <c r="N59" s="56">
        <f>IF('Pazemes iekārtas'!N14="","",'Pazemes iekārtas'!N14)</f>
      </c>
      <c r="O59" s="56">
        <f>IF('Pazemes iekārtas'!O14="","",'Pazemes iekārtas'!O14)</f>
      </c>
    </row>
    <row r="60" spans="1:15" x14ac:dyDescent="0.25">
      <c r="A60" s="36">
        <f>IF('Virszemes iekārtas'!A5="","",'Virszemes iekārtas'!A5)</f>
      </c>
      <c r="B60" s="36">
        <f>IF('Virszemes iekārtas'!B5="","",'Virszemes iekārtas'!B5)</f>
      </c>
      <c r="C60" s="36">
        <f>IF('Virszemes iekārtas'!C5="","",'Virszemes iekārtas'!C5)</f>
      </c>
      <c r="D60" s="36">
        <f>IF('Virszemes iekārtas'!D5="","",'Virszemes iekārtas'!D5)</f>
      </c>
      <c r="E60" s="36">
        <f>IF('Virszemes iekārtas'!E5="","",'Virszemes iekārtas'!E5)</f>
      </c>
      <c r="F60" s="36">
        <f>IF('Virszemes iekārtas'!F5="","",'Virszemes iekārtas'!F5)</f>
      </c>
      <c r="G60" s="36">
        <f>IF('Virszemes iekārtas'!G5="","",'Virszemes iekārtas'!G5)</f>
      </c>
      <c r="H60" s="36">
        <f>IF('Virszemes iekārtas'!H5="","",'Virszemes iekārtas'!H5)</f>
      </c>
      <c r="I60" s="36">
        <f>IF('Virszemes iekārtas'!I5="","",'Virszemes iekārtas'!I5)</f>
      </c>
      <c r="J60" s="36">
        <f>IF('Virszemes iekārtas'!J5="","",'Virszemes iekārtas'!J5)</f>
      </c>
      <c r="K60" s="36">
        <f>IF('Virszemes iekārtas'!K5="","",'Virszemes iekārtas'!K5)</f>
      </c>
      <c r="L60" s="36">
        <f>IF('Virszemes iekārtas'!L5="","",'Virszemes iekārtas'!L5)</f>
      </c>
      <c r="M60" s="36">
        <f>IF('Virszemes iekārtas'!M5="","",'Virszemes iekārtas'!M5)</f>
      </c>
      <c r="N60" s="36">
        <f>IF('Virszemes iekārtas'!N5="","",'Virszemes iekārtas'!N5)</f>
      </c>
      <c r="O60" s="36">
        <f>IF('Virszemes iekārtas'!O5="","",'Virszemes iekārtas'!O5)</f>
      </c>
    </row>
    <row r="61" spans="1:15" x14ac:dyDescent="0.25">
      <c r="A61" s="56">
        <f>IF('Virszemes iekārtas'!A6="","",'Virszemes iekārtas'!A6)</f>
      </c>
      <c r="B61" s="56">
        <f>IF('Virszemes iekārtas'!B6="","",'Virszemes iekārtas'!B6)</f>
      </c>
      <c r="C61" s="56">
        <f>IF('Virszemes iekārtas'!C6="","",'Virszemes iekārtas'!C6)</f>
      </c>
      <c r="D61" s="56">
        <f>IF('Virszemes iekārtas'!D6="","",'Virszemes iekārtas'!D6)</f>
      </c>
      <c r="E61" s="56">
        <f>IF('Virszemes iekārtas'!E6="","",'Virszemes iekārtas'!E6)</f>
      </c>
      <c r="F61" s="56">
        <f>IF('Virszemes iekārtas'!F6="","",'Virszemes iekārtas'!F6)</f>
      </c>
      <c r="G61" s="56">
        <f>IF('Virszemes iekārtas'!G6="","",'Virszemes iekārtas'!G6)</f>
      </c>
      <c r="H61" s="56">
        <f>IF('Virszemes iekārtas'!H6="","",'Virszemes iekārtas'!H6)</f>
      </c>
      <c r="I61" s="56">
        <f>IF('Virszemes iekārtas'!I6="","",'Virszemes iekārtas'!I6)</f>
      </c>
      <c r="J61" s="56">
        <f>IF('Virszemes iekārtas'!J6="","",'Virszemes iekārtas'!J6)</f>
      </c>
      <c r="K61" s="56">
        <f>IF('Virszemes iekārtas'!K6="","",'Virszemes iekārtas'!K6)</f>
      </c>
      <c r="L61" s="56">
        <f>IF('Virszemes iekārtas'!L6="","",'Virszemes iekārtas'!L6)</f>
      </c>
      <c r="M61" s="56">
        <f>IF('Virszemes iekārtas'!M6="","",'Virszemes iekārtas'!M6)</f>
      </c>
      <c r="N61" s="56">
        <f>IF('Virszemes iekārtas'!N6="","",'Virszemes iekārtas'!N6)</f>
      </c>
      <c r="O61" s="56">
        <f>IF('Virszemes iekārtas'!O6="","",'Virszemes iekārtas'!O6)</f>
      </c>
    </row>
    <row r="62" spans="1:15" x14ac:dyDescent="0.25">
      <c r="A62" s="56">
        <f>IF('Virszemes iekārtas'!A7="","",'Virszemes iekārtas'!A7)</f>
      </c>
      <c r="B62" s="56">
        <f>IF('Virszemes iekārtas'!B7="","",'Virszemes iekārtas'!B7)</f>
      </c>
      <c r="C62" s="56">
        <f>IF('Virszemes iekārtas'!C7="","",'Virszemes iekārtas'!C7)</f>
      </c>
      <c r="D62" s="56">
        <f>IF('Virszemes iekārtas'!D7="","",'Virszemes iekārtas'!D7)</f>
      </c>
      <c r="E62" s="56">
        <f>IF('Virszemes iekārtas'!E7="","",'Virszemes iekārtas'!E7)</f>
      </c>
      <c r="F62" s="56">
        <f>IF('Virszemes iekārtas'!F7="","",'Virszemes iekārtas'!F7)</f>
      </c>
      <c r="G62" s="56">
        <f>IF('Virszemes iekārtas'!G7="","",'Virszemes iekārtas'!G7)</f>
      </c>
      <c r="H62" s="56">
        <f>IF('Virszemes iekārtas'!H7="","",'Virszemes iekārtas'!H7)</f>
      </c>
      <c r="I62" s="56">
        <f>IF('Virszemes iekārtas'!I7="","",'Virszemes iekārtas'!I7)</f>
      </c>
      <c r="J62" s="56">
        <f>IF('Virszemes iekārtas'!J7="","",'Virszemes iekārtas'!J7)</f>
      </c>
      <c r="K62" s="56">
        <f>IF('Virszemes iekārtas'!K7="","",'Virszemes iekārtas'!K7)</f>
      </c>
      <c r="L62" s="56">
        <f>IF('Virszemes iekārtas'!L7="","",'Virszemes iekārtas'!L7)</f>
      </c>
      <c r="M62" s="56">
        <f>IF('Virszemes iekārtas'!M7="","",'Virszemes iekārtas'!M7)</f>
      </c>
      <c r="N62" s="56">
        <f>IF('Virszemes iekārtas'!N7="","",'Virszemes iekārtas'!N7)</f>
      </c>
      <c r="O62" s="56">
        <f>IF('Virszemes iekārtas'!O7="","",'Virszemes iekārtas'!O7)</f>
      </c>
    </row>
    <row r="63" spans="1:15" x14ac:dyDescent="0.25">
      <c r="A63" s="56">
        <f>IF('Virszemes iekārtas'!A8="","",'Virszemes iekārtas'!A8)</f>
      </c>
      <c r="B63" s="56">
        <f>IF('Virszemes iekārtas'!B8="","",'Virszemes iekārtas'!B8)</f>
      </c>
      <c r="C63" s="56">
        <f>IF('Virszemes iekārtas'!C8="","",'Virszemes iekārtas'!C8)</f>
      </c>
      <c r="D63" s="56">
        <f>IF('Virszemes iekārtas'!D8="","",'Virszemes iekārtas'!D8)</f>
      </c>
      <c r="E63" s="56">
        <f>IF('Virszemes iekārtas'!E8="","",'Virszemes iekārtas'!E8)</f>
      </c>
      <c r="F63" s="56">
        <f>IF('Virszemes iekārtas'!F8="","",'Virszemes iekārtas'!F8)</f>
      </c>
      <c r="G63" s="56">
        <f>IF('Virszemes iekārtas'!G8="","",'Virszemes iekārtas'!G8)</f>
      </c>
      <c r="H63" s="56">
        <f>IF('Virszemes iekārtas'!H8="","",'Virszemes iekārtas'!H8)</f>
      </c>
      <c r="I63" s="56">
        <f>IF('Virszemes iekārtas'!I8="","",'Virszemes iekārtas'!I8)</f>
      </c>
      <c r="J63" s="56">
        <f>IF('Virszemes iekārtas'!J8="","",'Virszemes iekārtas'!J8)</f>
      </c>
      <c r="K63" s="56">
        <f>IF('Virszemes iekārtas'!K8="","",'Virszemes iekārtas'!K8)</f>
      </c>
      <c r="L63" s="56">
        <f>IF('Virszemes iekārtas'!L8="","",'Virszemes iekārtas'!L8)</f>
      </c>
      <c r="M63" s="56">
        <f>IF('Virszemes iekārtas'!M8="","",'Virszemes iekārtas'!M8)</f>
      </c>
      <c r="N63" s="56">
        <f>IF('Virszemes iekārtas'!N8="","",'Virszemes iekārtas'!N8)</f>
      </c>
      <c r="O63" s="56">
        <f>IF('Virszemes iekārtas'!O8="","",'Virszemes iekārtas'!O8)</f>
      </c>
    </row>
    <row r="64" spans="1:15" x14ac:dyDescent="0.25">
      <c r="A64" s="56">
        <f>IF('Virszemes iekārtas'!A9="","",'Virszemes iekārtas'!A9)</f>
      </c>
      <c r="B64" s="56">
        <f>IF('Virszemes iekārtas'!B9="","",'Virszemes iekārtas'!B9)</f>
      </c>
      <c r="C64" s="56">
        <f>IF('Virszemes iekārtas'!C9="","",'Virszemes iekārtas'!C9)</f>
      </c>
      <c r="D64" s="56">
        <f>IF('Virszemes iekārtas'!D9="","",'Virszemes iekārtas'!D9)</f>
      </c>
      <c r="E64" s="56">
        <f>IF('Virszemes iekārtas'!E9="","",'Virszemes iekārtas'!E9)</f>
      </c>
      <c r="F64" s="56">
        <f>IF('Virszemes iekārtas'!F9="","",'Virszemes iekārtas'!F9)</f>
      </c>
      <c r="G64" s="56">
        <f>IF('Virszemes iekārtas'!G9="","",'Virszemes iekārtas'!G9)</f>
      </c>
      <c r="H64" s="56">
        <f>IF('Virszemes iekārtas'!H9="","",'Virszemes iekārtas'!H9)</f>
      </c>
      <c r="I64" s="56">
        <f>IF('Virszemes iekārtas'!I9="","",'Virszemes iekārtas'!I9)</f>
      </c>
      <c r="J64" s="56">
        <f>IF('Virszemes iekārtas'!J9="","",'Virszemes iekārtas'!J9)</f>
      </c>
      <c r="K64" s="56">
        <f>IF('Virszemes iekārtas'!K9="","",'Virszemes iekārtas'!K9)</f>
      </c>
      <c r="L64" s="56">
        <f>IF('Virszemes iekārtas'!L9="","",'Virszemes iekārtas'!L9)</f>
      </c>
      <c r="M64" s="56">
        <f>IF('Virszemes iekārtas'!M9="","",'Virszemes iekārtas'!M9)</f>
      </c>
      <c r="N64" s="56">
        <f>IF('Virszemes iekārtas'!N9="","",'Virszemes iekārtas'!N9)</f>
      </c>
      <c r="O64" s="56">
        <f>IF('Virszemes iekārtas'!O9="","",'Virszemes iekārtas'!O9)</f>
      </c>
    </row>
    <row r="65" spans="1:16" x14ac:dyDescent="0.25">
      <c r="A65" s="56">
        <f>IF('Virszemes iekārtas'!A10="","",'Virszemes iekārtas'!A10)</f>
      </c>
      <c r="B65" s="56">
        <f>IF('Virszemes iekārtas'!B10="","",'Virszemes iekārtas'!B10)</f>
      </c>
      <c r="C65" s="56">
        <f>IF('Virszemes iekārtas'!C10="","",'Virszemes iekārtas'!C10)</f>
      </c>
      <c r="D65" s="56">
        <f>IF('Virszemes iekārtas'!D10="","",'Virszemes iekārtas'!D10)</f>
      </c>
      <c r="E65" s="56">
        <f>IF('Virszemes iekārtas'!E10="","",'Virszemes iekārtas'!E10)</f>
      </c>
      <c r="F65" s="56">
        <f>IF('Virszemes iekārtas'!F10="","",'Virszemes iekārtas'!F10)</f>
      </c>
      <c r="G65" s="56">
        <f>IF('Virszemes iekārtas'!G10="","",'Virszemes iekārtas'!G10)</f>
      </c>
      <c r="H65" s="56">
        <f>IF('Virszemes iekārtas'!H10="","",'Virszemes iekārtas'!H10)</f>
      </c>
      <c r="I65" s="56">
        <f>IF('Virszemes iekārtas'!I10="","",'Virszemes iekārtas'!I10)</f>
      </c>
      <c r="J65" s="56">
        <f>IF('Virszemes iekārtas'!J10="","",'Virszemes iekārtas'!J10)</f>
      </c>
      <c r="K65" s="56">
        <f>IF('Virszemes iekārtas'!K10="","",'Virszemes iekārtas'!K10)</f>
      </c>
      <c r="L65" s="56">
        <f>IF('Virszemes iekārtas'!L10="","",'Virszemes iekārtas'!L10)</f>
      </c>
      <c r="M65" s="56">
        <f>IF('Virszemes iekārtas'!M10="","",'Virszemes iekārtas'!M10)</f>
      </c>
      <c r="N65" s="56">
        <f>IF('Virszemes iekārtas'!N10="","",'Virszemes iekārtas'!N10)</f>
      </c>
      <c r="O65" s="56">
        <f>IF('Virszemes iekārtas'!O10="","",'Virszemes iekārtas'!O10)</f>
      </c>
    </row>
    <row r="66" spans="1:16" x14ac:dyDescent="0.25">
      <c r="A66" s="56">
        <f>IF('Virszemes iekārtas'!A11="","",'Virszemes iekārtas'!A11)</f>
      </c>
      <c r="B66" s="56">
        <f>IF('Virszemes iekārtas'!B11="","",'Virszemes iekārtas'!B11)</f>
      </c>
      <c r="C66" s="56">
        <f>IF('Virszemes iekārtas'!C11="","",'Virszemes iekārtas'!C11)</f>
      </c>
      <c r="D66" s="56">
        <f>IF('Virszemes iekārtas'!D11="","",'Virszemes iekārtas'!D11)</f>
      </c>
      <c r="E66" s="56">
        <f>IF('Virszemes iekārtas'!E11="","",'Virszemes iekārtas'!E11)</f>
      </c>
      <c r="F66" s="56">
        <f>IF('Virszemes iekārtas'!F11="","",'Virszemes iekārtas'!F11)</f>
      </c>
      <c r="G66" s="56">
        <f>IF('Virszemes iekārtas'!G11="","",'Virszemes iekārtas'!G11)</f>
      </c>
      <c r="H66" s="56">
        <f>IF('Virszemes iekārtas'!H11="","",'Virszemes iekārtas'!H11)</f>
      </c>
      <c r="I66" s="56">
        <f>IF('Virszemes iekārtas'!I11="","",'Virszemes iekārtas'!I11)</f>
      </c>
      <c r="J66" s="56">
        <f>IF('Virszemes iekārtas'!J11="","",'Virszemes iekārtas'!J11)</f>
      </c>
      <c r="K66" s="56">
        <f>IF('Virszemes iekārtas'!K11="","",'Virszemes iekārtas'!K11)</f>
      </c>
      <c r="L66" s="56">
        <f>IF('Virszemes iekārtas'!L11="","",'Virszemes iekārtas'!L11)</f>
      </c>
      <c r="M66" s="56">
        <f>IF('Virszemes iekārtas'!M11="","",'Virszemes iekārtas'!M11)</f>
      </c>
      <c r="N66" s="56">
        <f>IF('Virszemes iekārtas'!N11="","",'Virszemes iekārtas'!N11)</f>
      </c>
      <c r="O66" s="56">
        <f>IF('Virszemes iekārtas'!O11="","",'Virszemes iekārtas'!O11)</f>
      </c>
    </row>
    <row r="67" spans="1:16" x14ac:dyDescent="0.25">
      <c r="A67" s="36">
        <f>IF('Attīrīšanas process'!A5="","",'Attīrīšanas process'!A5)</f>
      </c>
      <c r="B67" s="36">
        <f>IF('Attīrīšanas process'!B5="","",'Attīrīšanas process'!B5)</f>
      </c>
      <c r="C67" s="36">
        <f>IF('Attīrīšanas process'!C5="","",'Attīrīšanas process'!C5)</f>
      </c>
      <c r="D67" s="36">
        <f>IF('Attīrīšanas process'!D5="","",'Attīrīšanas process'!D5)</f>
      </c>
      <c r="E67" s="36">
        <f>IF('Attīrīšanas process'!E5="","",'Attīrīšanas process'!E5)</f>
      </c>
      <c r="F67" s="36">
        <f>IF('Attīrīšanas process'!F5="","",'Attīrīšanas process'!F5)</f>
      </c>
      <c r="G67" s="36">
        <f>IF('Attīrīšanas process'!G5="","",'Attīrīšanas process'!G5)</f>
      </c>
      <c r="H67" s="36">
        <f>IF('Attīrīšanas process'!H5="","",'Attīrīšanas process'!H5)</f>
      </c>
      <c r="I67" s="36">
        <f>IF('Attīrīšanas process'!I5="","",'Attīrīšanas process'!I5)</f>
      </c>
      <c r="J67" s="36">
        <f>IF('Attīrīšanas process'!J5="","",'Attīrīšanas process'!J5)</f>
      </c>
      <c r="K67" s="36">
        <f>IF('Attīrīšanas process'!K5="","",'Attīrīšanas process'!K5)</f>
      </c>
      <c r="L67" s="36">
        <f>IF('Attīrīšanas process'!L5="","",'Attīrīšanas process'!L5)</f>
      </c>
      <c r="M67" s="36">
        <f>IF('Attīrīšanas process'!M5="","",'Attīrīšanas process'!M5)</f>
      </c>
      <c r="N67" s="36">
        <f>IF('Attīrīšanas process'!N5="","",'Attīrīšanas process'!N5)</f>
      </c>
      <c r="O67" s="36">
        <f>IF('Attīrīšanas process'!O5="","",'Attīrīšanas process'!O5)</f>
      </c>
    </row>
    <row r="68" spans="1:16" x14ac:dyDescent="0.25">
      <c r="A68" s="56">
        <f>IF('Attīrīšanas process'!A6="","",'Attīrīšanas process'!A6)</f>
      </c>
      <c r="B68" s="56">
        <f>IF('Attīrīšanas process'!B6="","",'Attīrīšanas process'!B6)</f>
      </c>
      <c r="C68" s="56">
        <f>IF('Attīrīšanas process'!C6="","",'Attīrīšanas process'!C6)</f>
      </c>
      <c r="D68" s="56">
        <f>IF('Attīrīšanas process'!D6="","",'Attīrīšanas process'!D6)</f>
      </c>
      <c r="E68" s="56">
        <f>IF('Attīrīšanas process'!E6="","",'Attīrīšanas process'!E6)</f>
      </c>
      <c r="F68" s="56">
        <f>IF('Attīrīšanas process'!F6="","",'Attīrīšanas process'!F6)</f>
      </c>
      <c r="G68" s="56">
        <f>IF('Attīrīšanas process'!G6="","",'Attīrīšanas process'!G6)</f>
      </c>
      <c r="H68" s="56">
        <f>IF('Attīrīšanas process'!H6="","",'Attīrīšanas process'!H6)</f>
      </c>
      <c r="I68" s="56">
        <f>IF('Attīrīšanas process'!I6="","",'Attīrīšanas process'!I6)</f>
      </c>
      <c r="J68" s="56">
        <f>IF('Attīrīšanas process'!J6="","",'Attīrīšanas process'!J6)</f>
      </c>
      <c r="K68" s="56">
        <f>IF('Attīrīšanas process'!K6="","",'Attīrīšanas process'!K6)</f>
      </c>
      <c r="L68" s="56">
        <f>IF('Attīrīšanas process'!L6="","",'Attīrīšanas process'!L6)</f>
      </c>
      <c r="M68" s="56">
        <f>IF('Attīrīšanas process'!M6="","",'Attīrīšanas process'!M6)</f>
      </c>
      <c r="N68" s="56">
        <f>IF('Attīrīšanas process'!N6="","",'Attīrīšanas process'!N6)</f>
      </c>
      <c r="O68" s="56">
        <f>IF('Attīrīšanas process'!O6="","",'Attīrīšanas process'!O6)</f>
      </c>
      <c r="P68" s="56">
        <f>IF('Attīrīšanas process'!P6="","",'Attīrīšanas process'!P6)</f>
      </c>
    </row>
    <row r="69" spans="1:16" x14ac:dyDescent="0.25">
      <c r="A69" s="56">
        <f>IF('Attīrīšanas process'!A7="","",'Attīrīšanas process'!A7)</f>
      </c>
      <c r="B69" s="56">
        <f>IF('Attīrīšanas process'!B7="","",'Attīrīšanas process'!B7)</f>
      </c>
      <c r="C69" s="56">
        <f>IF('Attīrīšanas process'!C7="","",'Attīrīšanas process'!C7)</f>
      </c>
      <c r="D69" s="56">
        <f>IF('Attīrīšanas process'!D7="","",'Attīrīšanas process'!D7)</f>
      </c>
      <c r="E69" s="56">
        <f>IF('Attīrīšanas process'!E7="","",'Attīrīšanas process'!E7)</f>
      </c>
      <c r="F69" s="56">
        <f>IF('Attīrīšanas process'!F7="","",'Attīrīšanas process'!F7)</f>
      </c>
      <c r="G69" s="56">
        <f>IF('Attīrīšanas process'!G7="","",'Attīrīšanas process'!G7)</f>
      </c>
      <c r="H69" s="56">
        <f>IF('Attīrīšanas process'!H7="","",'Attīrīšanas process'!H7)</f>
      </c>
      <c r="I69" s="56">
        <f>IF('Attīrīšanas process'!I7="","",'Attīrīšanas process'!I7)</f>
      </c>
      <c r="J69" s="56">
        <f>IF('Attīrīšanas process'!J7="","",'Attīrīšanas process'!J7)</f>
      </c>
      <c r="K69" s="56">
        <f>IF('Attīrīšanas process'!K7="","",'Attīrīšanas process'!K7)</f>
      </c>
      <c r="L69" s="56">
        <f>IF('Attīrīšanas process'!L7="","",'Attīrīšanas process'!L7)</f>
      </c>
      <c r="M69" s="56">
        <f>IF('Attīrīšanas process'!M7="","",'Attīrīšanas process'!M7)</f>
      </c>
      <c r="N69" s="56">
        <f>IF('Attīrīšanas process'!N7="","",'Attīrīšanas process'!N7)</f>
      </c>
      <c r="O69" s="56">
        <f>IF('Attīrīšanas process'!O7="","",'Attīrīšanas process'!O7)</f>
      </c>
    </row>
    <row r="70" spans="1:16" x14ac:dyDescent="0.25">
      <c r="A70" s="56">
        <f>IF('Attīrīšanas process'!A8="","",'Attīrīšanas process'!A8)</f>
      </c>
      <c r="B70" s="56">
        <f>IF('Attīrīšanas process'!B8="","",'Attīrīšanas process'!B8)</f>
      </c>
      <c r="C70" s="56">
        <f>IF('Attīrīšanas process'!C8="","",'Attīrīšanas process'!C8)</f>
      </c>
      <c r="D70" s="56">
        <f>IF('Attīrīšanas process'!D8="","",'Attīrīšanas process'!D8)</f>
      </c>
      <c r="E70" s="56">
        <f>IF('Attīrīšanas process'!E8="","",'Attīrīšanas process'!E8)</f>
      </c>
      <c r="F70" s="56">
        <f>IF('Attīrīšanas process'!F8="","",'Attīrīšanas process'!F8)</f>
      </c>
      <c r="G70" s="56">
        <f>IF('Attīrīšanas process'!G8="","",'Attīrīšanas process'!G8)</f>
      </c>
      <c r="H70" s="56">
        <f>IF('Attīrīšanas process'!H8="","",'Attīrīšanas process'!H8)</f>
      </c>
      <c r="I70" s="56">
        <f>IF('Attīrīšanas process'!I8="","",'Attīrīšanas process'!I8)</f>
      </c>
      <c r="J70" s="56">
        <f>IF('Attīrīšanas process'!J8="","",'Attīrīšanas process'!J8)</f>
      </c>
      <c r="K70" s="56">
        <f>IF('Attīrīšanas process'!K8="","",'Attīrīšanas process'!K8)</f>
      </c>
      <c r="L70" s="56">
        <f>IF('Attīrīšanas process'!L8="","",'Attīrīšanas process'!L8)</f>
      </c>
      <c r="M70" s="56">
        <f>IF('Attīrīšanas process'!M8="","",'Attīrīšanas process'!M8)</f>
      </c>
      <c r="N70" s="56">
        <f>IF('Attīrīšanas process'!N8="","",'Attīrīšanas process'!N8)</f>
      </c>
      <c r="O70" s="56">
        <f>IF('Attīrīšanas process'!O8="","",'Attīrīšanas process'!O8)</f>
      </c>
    </row>
    <row r="71" spans="1:16" x14ac:dyDescent="0.25">
      <c r="A71" s="56">
        <f>IF('Attīrīšanas process'!A9="","",'Attīrīšanas process'!A9)</f>
      </c>
      <c r="B71" s="56">
        <f>IF('Attīrīšanas process'!B9="","",'Attīrīšanas process'!B9)</f>
      </c>
      <c r="C71" s="56">
        <f>IF('Attīrīšanas process'!C9="","",'Attīrīšanas process'!C9)</f>
      </c>
      <c r="D71" s="56">
        <f>IF('Attīrīšanas process'!D9="","",'Attīrīšanas process'!D9)</f>
      </c>
      <c r="E71" s="56">
        <f>IF('Attīrīšanas process'!E9="","",'Attīrīšanas process'!E9)</f>
      </c>
      <c r="F71" s="56">
        <f>IF('Attīrīšanas process'!F9="","",'Attīrīšanas process'!F9)</f>
      </c>
      <c r="G71" s="56">
        <f>IF('Attīrīšanas process'!G9="","",'Attīrīšanas process'!G9)</f>
      </c>
      <c r="H71" s="56">
        <f>IF('Attīrīšanas process'!H9="","",'Attīrīšanas process'!H9)</f>
      </c>
      <c r="I71" s="56">
        <f>IF('Attīrīšanas process'!I9="","",'Attīrīšanas process'!I9)</f>
      </c>
      <c r="J71" s="56">
        <f>IF('Attīrīšanas process'!J9="","",'Attīrīšanas process'!J9)</f>
      </c>
      <c r="K71" s="56">
        <f>IF('Attīrīšanas process'!K9="","",'Attīrīšanas process'!K9)</f>
      </c>
      <c r="L71" s="56">
        <f>IF('Attīrīšanas process'!L9="","",'Attīrīšanas process'!L9)</f>
      </c>
      <c r="M71" s="56">
        <f>IF('Attīrīšanas process'!M9="","",'Attīrīšanas process'!M9)</f>
      </c>
      <c r="N71" s="56">
        <f>IF('Attīrīšanas process'!N9="","",'Attīrīšanas process'!N9)</f>
      </c>
      <c r="O71" s="56">
        <f>IF('Attīrīšanas process'!O9="","",'Attīrīšanas process'!O9)</f>
      </c>
    </row>
    <row r="72" spans="1:16" x14ac:dyDescent="0.25">
      <c r="A72" s="56">
        <f>IF('Attīrīšanas process'!A10="","",'Attīrīšanas process'!A10)</f>
      </c>
      <c r="B72" s="56">
        <f>IF('Attīrīšanas process'!B10="","",'Attīrīšanas process'!B10)</f>
      </c>
      <c r="C72" s="56">
        <f>IF('Attīrīšanas process'!C10="","",'Attīrīšanas process'!C10)</f>
      </c>
      <c r="D72" s="56">
        <f>IF('Attīrīšanas process'!D10="","",'Attīrīšanas process'!D10)</f>
      </c>
      <c r="E72" s="56">
        <f>IF('Attīrīšanas process'!E10="","",'Attīrīšanas process'!E10)</f>
      </c>
      <c r="F72" s="56">
        <f>IF('Attīrīšanas process'!F10="","",'Attīrīšanas process'!F10)</f>
      </c>
      <c r="G72" s="56">
        <f>IF('Attīrīšanas process'!G10="","",'Attīrīšanas process'!G10)</f>
      </c>
      <c r="H72" s="56">
        <f>IF('Attīrīšanas process'!H10="","",'Attīrīšanas process'!H10)</f>
      </c>
      <c r="I72" s="56">
        <f>IF('Attīrīšanas process'!I10="","",'Attīrīšanas process'!I10)</f>
      </c>
      <c r="J72" s="56">
        <f>IF('Attīrīšanas process'!J10="","",'Attīrīšanas process'!J10)</f>
      </c>
      <c r="K72" s="56">
        <f>IF('Attīrīšanas process'!K10="","",'Attīrīšanas process'!K10)</f>
      </c>
      <c r="L72" s="56">
        <f>IF('Attīrīšanas process'!L10="","",'Attīrīšanas process'!L10)</f>
      </c>
      <c r="M72" s="56">
        <f>IF('Attīrīšanas process'!M10="","",'Attīrīšanas process'!M10)</f>
      </c>
      <c r="N72" s="56">
        <f>IF('Attīrīšanas process'!N10="","",'Attīrīšanas process'!N10)</f>
      </c>
      <c r="O72" s="56">
        <f>IF('Attīrīšanas process'!O10="","",'Attīrīšanas process'!O10)</f>
      </c>
    </row>
    <row r="73" spans="1:16" x14ac:dyDescent="0.25">
      <c r="A73" s="56">
        <f>IF('Attīrīšanas process'!A11="","",'Attīrīšanas process'!A11)</f>
      </c>
      <c r="B73" s="56">
        <f>IF('Attīrīšanas process'!B11="","",'Attīrīšanas process'!B11)</f>
      </c>
      <c r="C73" s="56">
        <f>IF('Attīrīšanas process'!C11="","",'Attīrīšanas process'!C11)</f>
      </c>
      <c r="D73" s="56">
        <f>IF('Attīrīšanas process'!D11="","",'Attīrīšanas process'!D11)</f>
      </c>
      <c r="E73" s="56">
        <f>IF('Attīrīšanas process'!E11="","",'Attīrīšanas process'!E11)</f>
      </c>
      <c r="F73" s="56">
        <f>IF('Attīrīšanas process'!F11="","",'Attīrīšanas process'!F11)</f>
      </c>
      <c r="G73" s="56">
        <f>IF('Attīrīšanas process'!G11="","",'Attīrīšanas process'!G11)</f>
      </c>
      <c r="H73" s="56">
        <f>IF('Attīrīšanas process'!H11="","",'Attīrīšanas process'!H11)</f>
      </c>
      <c r="I73" s="56">
        <f>IF('Attīrīšanas process'!I11="","",'Attīrīšanas process'!I11)</f>
      </c>
      <c r="J73" s="56">
        <f>IF('Attīrīšanas process'!J11="","",'Attīrīšanas process'!J11)</f>
      </c>
      <c r="K73" s="56">
        <f>IF('Attīrīšanas process'!K11="","",'Attīrīšanas process'!K11)</f>
      </c>
      <c r="L73" s="56">
        <f>IF('Attīrīšanas process'!L11="","",'Attīrīšanas process'!L11)</f>
      </c>
      <c r="M73" s="56">
        <f>IF('Attīrīšanas process'!M11="","",'Attīrīšanas process'!M11)</f>
      </c>
      <c r="N73" s="56">
        <f>IF('Attīrīšanas process'!N11="","",'Attīrīšanas process'!N11)</f>
      </c>
      <c r="O73" s="56">
        <f>IF('Attīrīšanas process'!O11="","",'Attīrīšanas process'!O11)</f>
      </c>
    </row>
    <row r="74" spans="1:16" x14ac:dyDescent="0.25">
      <c r="A74" s="56">
        <f>IF('Attīrīšanas process'!A12="","",'Attīrīšanas process'!A12)</f>
      </c>
      <c r="B74" s="56">
        <f>IF('Attīrīšanas process'!B12="","",'Attīrīšanas process'!B12)</f>
      </c>
      <c r="C74" s="56">
        <f>IF('Attīrīšanas process'!C12="","",'Attīrīšanas process'!C12)</f>
      </c>
      <c r="D74" s="56">
        <f>IF('Attīrīšanas process'!D12="","",'Attīrīšanas process'!D12)</f>
      </c>
      <c r="E74" s="56">
        <f>IF('Attīrīšanas process'!E12="","",'Attīrīšanas process'!E12)</f>
      </c>
      <c r="F74" s="56">
        <f>IF('Attīrīšanas process'!F12="","",'Attīrīšanas process'!F12)</f>
      </c>
      <c r="G74" s="56">
        <f>IF('Attīrīšanas process'!G12="","",'Attīrīšanas process'!G12)</f>
      </c>
      <c r="H74" s="56">
        <f>IF('Attīrīšanas process'!H12="","",'Attīrīšanas process'!H12)</f>
      </c>
      <c r="I74" s="56">
        <f>IF('Attīrīšanas process'!I12="","",'Attīrīšanas process'!I12)</f>
      </c>
      <c r="J74" s="56">
        <f>IF('Attīrīšanas process'!J12="","",'Attīrīšanas process'!J12)</f>
      </c>
      <c r="K74" s="56">
        <f>IF('Attīrīšanas process'!K12="","",'Attīrīšanas process'!K12)</f>
      </c>
      <c r="L74" s="56">
        <f>IF('Attīrīšanas process'!L12="","",'Attīrīšanas process'!L12)</f>
      </c>
      <c r="M74" s="56">
        <f>IF('Attīrīšanas process'!M12="","",'Attīrīšanas process'!M12)</f>
      </c>
      <c r="N74" s="56">
        <f>IF('Attīrīšanas process'!N12="","",'Attīrīšanas process'!N12)</f>
      </c>
      <c r="O74" s="56">
        <f>IF('Attīrīšanas process'!O12="","",'Attīrīšanas process'!O12)</f>
      </c>
    </row>
    <row r="75" spans="1:16" x14ac:dyDescent="0.25">
      <c r="A75" s="56">
        <f>IF('Attīrīšanas process'!A13="","",'Attīrīšanas process'!A13)</f>
      </c>
      <c r="B75" s="56">
        <f>IF('Attīrīšanas process'!B13="","",'Attīrīšanas process'!B13)</f>
      </c>
      <c r="C75" s="56">
        <f>IF('Attīrīšanas process'!C13="","",'Attīrīšanas process'!C13)</f>
      </c>
      <c r="D75" s="56">
        <f>IF('Attīrīšanas process'!D13="","",'Attīrīšanas process'!D13)</f>
      </c>
      <c r="E75" s="56">
        <f>IF('Attīrīšanas process'!E13="","",'Attīrīšanas process'!E13)</f>
      </c>
      <c r="F75" s="56">
        <f>IF('Attīrīšanas process'!F13="","",'Attīrīšanas process'!F13)</f>
      </c>
      <c r="G75" s="56">
        <f>IF('Attīrīšanas process'!G13="","",'Attīrīšanas process'!G13)</f>
      </c>
      <c r="H75" s="56">
        <f>IF('Attīrīšanas process'!H13="","",'Attīrīšanas process'!H13)</f>
      </c>
      <c r="I75" s="56">
        <f>IF('Attīrīšanas process'!I13="","",'Attīrīšanas process'!I13)</f>
      </c>
      <c r="J75" s="56">
        <f>IF('Attīrīšanas process'!J13="","",'Attīrīšanas process'!J13)</f>
      </c>
      <c r="K75" s="56">
        <f>IF('Attīrīšanas process'!K13="","",'Attīrīšanas process'!K13)</f>
      </c>
      <c r="L75" s="56">
        <f>IF('Attīrīšanas process'!L13="","",'Attīrīšanas process'!L13)</f>
      </c>
      <c r="M75" s="56">
        <f>IF('Attīrīšanas process'!M13="","",'Attīrīšanas process'!M13)</f>
      </c>
      <c r="N75" s="56">
        <f>IF('Attīrīšanas process'!N13="","",'Attīrīšanas process'!N13)</f>
      </c>
      <c r="O75" s="56">
        <f>IF('Attīrīšanas process'!O13="","",'Attīrīšanas process'!O13)</f>
      </c>
    </row>
    <row r="76" spans="1:16" x14ac:dyDescent="0.25">
      <c r="A76" s="56">
        <f>IF('Attīrīšanas process'!A14="","",'Attīrīšanas process'!A14)</f>
      </c>
      <c r="B76" s="56">
        <f>IF('Attīrīšanas process'!B14="","",'Attīrīšanas process'!B14)</f>
      </c>
      <c r="C76" s="56">
        <f>IF('Attīrīšanas process'!C14="","",'Attīrīšanas process'!C14)</f>
      </c>
      <c r="D76" s="56">
        <f>IF('Attīrīšanas process'!D14="","",'Attīrīšanas process'!D14)</f>
      </c>
      <c r="E76" s="56">
        <f>IF('Attīrīšanas process'!E14="","",'Attīrīšanas process'!E14)</f>
      </c>
      <c r="F76" s="56">
        <f>IF('Attīrīšanas process'!F14="","",'Attīrīšanas process'!F14)</f>
      </c>
      <c r="G76" s="56">
        <f>IF('Attīrīšanas process'!G14="","",'Attīrīšanas process'!G14)</f>
      </c>
      <c r="H76" s="56">
        <f>IF('Attīrīšanas process'!H14="","",'Attīrīšanas process'!H14)</f>
      </c>
      <c r="I76" s="56">
        <f>IF('Attīrīšanas process'!I14="","",'Attīrīšanas process'!I14)</f>
      </c>
      <c r="J76" s="56">
        <f>IF('Attīrīšanas process'!J14="","",'Attīrīšanas process'!J14)</f>
      </c>
      <c r="K76" s="56">
        <f>IF('Attīrīšanas process'!K14="","",'Attīrīšanas process'!K14)</f>
      </c>
      <c r="L76" s="56">
        <f>IF('Attīrīšanas process'!L14="","",'Attīrīšanas process'!L14)</f>
      </c>
      <c r="M76" s="56">
        <f>IF('Attīrīšanas process'!M14="","",'Attīrīšanas process'!M14)</f>
      </c>
      <c r="N76" s="56">
        <f>IF('Attīrīšanas process'!N14="","",'Attīrīšanas process'!N14)</f>
      </c>
      <c r="O76" s="56">
        <f>IF('Attīrīšanas process'!O14="","",'Attīrīšanas process'!O14)</f>
      </c>
    </row>
    <row r="77" spans="1:16" x14ac:dyDescent="0.25">
      <c r="A77" s="56">
        <f>IF('Attīrīšanas process'!A15="","",'Attīrīšanas process'!A15)</f>
      </c>
      <c r="B77" s="56">
        <f>IF('Attīrīšanas process'!B15="","",'Attīrīšanas process'!B15)</f>
      </c>
      <c r="C77" s="56">
        <f>IF('Attīrīšanas process'!C15="","",'Attīrīšanas process'!C15)</f>
      </c>
      <c r="D77" s="56">
        <f>IF('Attīrīšanas process'!D15="","",'Attīrīšanas process'!D15)</f>
      </c>
      <c r="E77" s="56">
        <f>IF('Attīrīšanas process'!E15="","",'Attīrīšanas process'!E15)</f>
      </c>
      <c r="F77" s="56">
        <f>IF('Attīrīšanas process'!F15="","",'Attīrīšanas process'!F15)</f>
      </c>
      <c r="G77" s="56">
        <f>IF('Attīrīšanas process'!G15="","",'Attīrīšanas process'!G15)</f>
      </c>
      <c r="H77" s="56">
        <f>IF('Attīrīšanas process'!H15="","",'Attīrīšanas process'!H15)</f>
      </c>
      <c r="I77" s="56">
        <f>IF('Attīrīšanas process'!I15="","",'Attīrīšanas process'!I15)</f>
      </c>
      <c r="J77" s="56">
        <f>IF('Attīrīšanas process'!J15="","",'Attīrīšanas process'!J15)</f>
      </c>
      <c r="K77" s="56">
        <f>IF('Attīrīšanas process'!K15="","",'Attīrīšanas process'!K15)</f>
      </c>
      <c r="L77" s="56">
        <f>IF('Attīrīšanas process'!L15="","",'Attīrīšanas process'!L15)</f>
      </c>
      <c r="M77" s="56">
        <f>IF('Attīrīšanas process'!M15="","",'Attīrīšanas process'!M15)</f>
      </c>
      <c r="N77" s="56">
        <f>IF('Attīrīšanas process'!N15="","",'Attīrīšanas process'!N15)</f>
      </c>
      <c r="O77" s="56">
        <f>IF('Attīrīšanas process'!O15="","",'Attīrīšanas process'!O15)</f>
      </c>
    </row>
    <row r="78" spans="1:16" x14ac:dyDescent="0.25">
      <c r="A78" s="56">
        <f>IF('Attīrīšanas process'!A16="","",'Attīrīšanas process'!A16)</f>
      </c>
      <c r="B78" s="56">
        <f>IF('Attīrīšanas process'!B16="","",'Attīrīšanas process'!B16)</f>
      </c>
      <c r="C78" s="56">
        <f>IF('Attīrīšanas process'!C16="","",'Attīrīšanas process'!C16)</f>
      </c>
      <c r="D78" s="56">
        <f>IF('Attīrīšanas process'!D16="","",'Attīrīšanas process'!D16)</f>
      </c>
      <c r="E78" s="56">
        <f>IF('Attīrīšanas process'!E16="","",'Attīrīšanas process'!E16)</f>
      </c>
      <c r="F78" s="56">
        <f>IF('Attīrīšanas process'!F16="","",'Attīrīšanas process'!F16)</f>
      </c>
      <c r="G78" s="56">
        <f>IF('Attīrīšanas process'!G16="","",'Attīrīšanas process'!G16)</f>
      </c>
      <c r="H78" s="56">
        <f>IF('Attīrīšanas process'!H16="","",'Attīrīšanas process'!H16)</f>
      </c>
      <c r="I78" s="56">
        <f>IF('Attīrīšanas process'!I16="","",'Attīrīšanas process'!I16)</f>
      </c>
      <c r="J78" s="56">
        <f>IF('Attīrīšanas process'!J16="","",'Attīrīšanas process'!J16)</f>
      </c>
      <c r="K78" s="56">
        <f>IF('Attīrīšanas process'!K16="","",'Attīrīšanas process'!K16)</f>
      </c>
      <c r="L78" s="56">
        <f>IF('Attīrīšanas process'!L16="","",'Attīrīšanas process'!L16)</f>
      </c>
      <c r="M78" s="56">
        <f>IF('Attīrīšanas process'!M16="","",'Attīrīšanas process'!M16)</f>
      </c>
      <c r="N78" s="56">
        <f>IF('Attīrīšanas process'!N16="","",'Attīrīšanas process'!N16)</f>
      </c>
      <c r="O78" s="56">
        <f>IF('Attīrīšanas process'!O16="","",'Attīrīšanas process'!O16)</f>
      </c>
    </row>
    <row r="79" spans="1:16" x14ac:dyDescent="0.25">
      <c r="A79" s="56">
        <f>IF('Attīrīšanas process'!A17="","",'Attīrīšanas process'!A17)</f>
      </c>
      <c r="B79" s="56">
        <f>IF('Attīrīšanas process'!B17="","",'Attīrīšanas process'!B17)</f>
      </c>
      <c r="C79" s="56">
        <f>IF('Attīrīšanas process'!C17="","",'Attīrīšanas process'!C17)</f>
      </c>
      <c r="D79" s="56">
        <f>IF('Attīrīšanas process'!D17="","",'Attīrīšanas process'!D17)</f>
      </c>
      <c r="E79" s="56">
        <f>IF('Attīrīšanas process'!E17="","",'Attīrīšanas process'!E17)</f>
      </c>
      <c r="F79" s="56">
        <f>IF('Attīrīšanas process'!F17="","",'Attīrīšanas process'!F17)</f>
      </c>
      <c r="G79" s="56">
        <f>IF('Attīrīšanas process'!G17="","",'Attīrīšanas process'!G17)</f>
      </c>
      <c r="H79" s="56">
        <f>IF('Attīrīšanas process'!H17="","",'Attīrīšanas process'!H17)</f>
      </c>
      <c r="I79" s="56">
        <f>IF('Attīrīšanas process'!I17="","",'Attīrīšanas process'!I17)</f>
      </c>
      <c r="J79" s="56">
        <f>IF('Attīrīšanas process'!J17="","",'Attīrīšanas process'!J17)</f>
      </c>
      <c r="K79" s="56">
        <f>IF('Attīrīšanas process'!K17="","",'Attīrīšanas process'!K17)</f>
      </c>
      <c r="L79" s="56">
        <f>IF('Attīrīšanas process'!L17="","",'Attīrīšanas process'!L17)</f>
      </c>
      <c r="M79" s="56">
        <f>IF('Attīrīšanas process'!M17="","",'Attīrīšanas process'!M17)</f>
      </c>
      <c r="N79" s="56">
        <f>IF('Attīrīšanas process'!N17="","",'Attīrīšanas process'!N17)</f>
      </c>
      <c r="O79" s="56">
        <f>IF('Attīrīšanas process'!O17="","",'Attīrīšanas process'!O17)</f>
      </c>
    </row>
    <row r="80" spans="1:16" x14ac:dyDescent="0.25">
      <c r="A80" s="56">
        <f>IF('Attīrīšanas process'!A18="","",'Attīrīšanas process'!A18)</f>
      </c>
      <c r="B80" s="56">
        <f>IF('Attīrīšanas process'!B18="","",'Attīrīšanas process'!B18)</f>
      </c>
      <c r="C80" s="56">
        <f>IF('Attīrīšanas process'!C18="","",'Attīrīšanas process'!C18)</f>
      </c>
      <c r="D80" s="56">
        <f>IF('Attīrīšanas process'!D18="","",'Attīrīšanas process'!D18)</f>
      </c>
      <c r="E80" s="56">
        <f>IF('Attīrīšanas process'!E18="","",'Attīrīšanas process'!E18)</f>
      </c>
      <c r="F80" s="56">
        <f>IF('Attīrīšanas process'!F18="","",'Attīrīšanas process'!F18)</f>
      </c>
      <c r="G80" s="56">
        <f>IF('Attīrīšanas process'!G18="","",'Attīrīšanas process'!G18)</f>
      </c>
      <c r="H80" s="56">
        <f>IF('Attīrīšanas process'!H18="","",'Attīrīšanas process'!H18)</f>
      </c>
      <c r="I80" s="56">
        <f>IF('Attīrīšanas process'!I18="","",'Attīrīšanas process'!I18)</f>
      </c>
      <c r="J80" s="56">
        <f>IF('Attīrīšanas process'!J18="","",'Attīrīšanas process'!J18)</f>
      </c>
      <c r="K80" s="56">
        <f>IF('Attīrīšanas process'!K18="","",'Attīrīšanas process'!K18)</f>
      </c>
      <c r="L80" s="56">
        <f>IF('Attīrīšanas process'!L18="","",'Attīrīšanas process'!L18)</f>
      </c>
      <c r="M80" s="56">
        <f>IF('Attīrīšanas process'!M18="","",'Attīrīšanas process'!M18)</f>
      </c>
      <c r="N80" s="56">
        <f>IF('Attīrīšanas process'!N18="","",'Attīrīšanas process'!N18)</f>
      </c>
      <c r="O80" s="56">
        <f>IF('Attīrīšanas process'!O18="","",'Attīrīšanas process'!O18)</f>
      </c>
    </row>
    <row r="81" spans="1:15" x14ac:dyDescent="0.25">
      <c r="A81" s="56">
        <f>IF('Attīrīšanas process'!A19="","",'Attīrīšanas process'!A19)</f>
      </c>
      <c r="B81" s="56">
        <f>IF('Attīrīšanas process'!B19="","",'Attīrīšanas process'!B19)</f>
      </c>
      <c r="C81" s="56">
        <f>IF('Attīrīšanas process'!C19="","",'Attīrīšanas process'!C19)</f>
      </c>
      <c r="D81" s="56">
        <f>IF('Attīrīšanas process'!D19="","",'Attīrīšanas process'!D19)</f>
      </c>
      <c r="E81" s="56">
        <f>IF('Attīrīšanas process'!E19="","",'Attīrīšanas process'!E19)</f>
      </c>
      <c r="F81" s="56">
        <f>IF('Attīrīšanas process'!F19="","",'Attīrīšanas process'!F19)</f>
      </c>
      <c r="G81" s="56">
        <f>IF('Attīrīšanas process'!G19="","",'Attīrīšanas process'!G19)</f>
      </c>
      <c r="H81" s="56">
        <f>IF('Attīrīšanas process'!H19="","",'Attīrīšanas process'!H19)</f>
      </c>
      <c r="I81" s="56">
        <f>IF('Attīrīšanas process'!I19="","",'Attīrīšanas process'!I19)</f>
      </c>
      <c r="J81" s="56">
        <f>IF('Attīrīšanas process'!J19="","",'Attīrīšanas process'!J19)</f>
      </c>
      <c r="K81" s="56">
        <f>IF('Attīrīšanas process'!K19="","",'Attīrīšanas process'!K19)</f>
      </c>
      <c r="L81" s="56">
        <f>IF('Attīrīšanas process'!L19="","",'Attīrīšanas process'!L19)</f>
      </c>
      <c r="M81" s="56">
        <f>IF('Attīrīšanas process'!M19="","",'Attīrīšanas process'!M19)</f>
      </c>
      <c r="N81" s="56">
        <f>IF('Attīrīšanas process'!N19="","",'Attīrīšanas process'!N19)</f>
      </c>
      <c r="O81" s="56">
        <f>IF('Attīrīšanas process'!O19="","",'Attīrīšanas process'!O19)</f>
      </c>
    </row>
    <row r="82" spans="1:15" x14ac:dyDescent="0.25">
      <c r="A82" s="56">
        <f>IF('Attīrīšanas process'!A20="","",'Attīrīšanas process'!A20)</f>
      </c>
      <c r="B82" s="56">
        <f>IF('Attīrīšanas process'!B20="","",'Attīrīšanas process'!B20)</f>
      </c>
      <c r="C82" s="56">
        <f>IF('Attīrīšanas process'!C20="","",'Attīrīšanas process'!C20)</f>
      </c>
      <c r="D82" s="56">
        <f>IF('Attīrīšanas process'!D20="","",'Attīrīšanas process'!D20)</f>
      </c>
      <c r="E82" s="56">
        <f>IF('Attīrīšanas process'!E20="","",'Attīrīšanas process'!E20)</f>
      </c>
      <c r="F82" s="56">
        <f>IF('Attīrīšanas process'!F20="","",'Attīrīšanas process'!F20)</f>
      </c>
      <c r="G82" s="56">
        <f>IF('Attīrīšanas process'!G20="","",'Attīrīšanas process'!G20)</f>
      </c>
      <c r="H82" s="56">
        <f>IF('Attīrīšanas process'!H20="","",'Attīrīšanas process'!H20)</f>
      </c>
      <c r="I82" s="56">
        <f>IF('Attīrīšanas process'!I20="","",'Attīrīšanas process'!I20)</f>
      </c>
      <c r="J82" s="56">
        <f>IF('Attīrīšanas process'!J20="","",'Attīrīšanas process'!J20)</f>
      </c>
      <c r="K82" s="56">
        <f>IF('Attīrīšanas process'!K20="","",'Attīrīšanas process'!K20)</f>
      </c>
      <c r="L82" s="56">
        <f>IF('Attīrīšanas process'!L20="","",'Attīrīšanas process'!L20)</f>
      </c>
      <c r="M82" s="56">
        <f>IF('Attīrīšanas process'!M20="","",'Attīrīšanas process'!M20)</f>
      </c>
      <c r="N82" s="56">
        <f>IF('Attīrīšanas process'!N20="","",'Attīrīšanas process'!N20)</f>
      </c>
      <c r="O82" s="56">
        <f>IF('Attīrīšanas process'!O20="","",'Attīrīšanas process'!O20)</f>
      </c>
    </row>
    <row r="83" spans="1:15" x14ac:dyDescent="0.25">
      <c r="A83" s="56">
        <f>IF('Attīrīšanas process'!A21="","",'Attīrīšanas process'!A21)</f>
      </c>
      <c r="B83" s="56">
        <f>IF('Attīrīšanas process'!B21="","",'Attīrīšanas process'!B21)</f>
      </c>
      <c r="C83" s="56">
        <f>IF('Attīrīšanas process'!C21="","",'Attīrīšanas process'!C21)</f>
      </c>
      <c r="D83" s="56">
        <f>IF('Attīrīšanas process'!D21="","",'Attīrīšanas process'!D21)</f>
      </c>
      <c r="E83" s="56">
        <f>IF('Attīrīšanas process'!E21="","",'Attīrīšanas process'!E21)</f>
      </c>
      <c r="F83" s="56">
        <f>IF('Attīrīšanas process'!F21="","",'Attīrīšanas process'!F21)</f>
      </c>
      <c r="G83" s="56">
        <f>IF('Attīrīšanas process'!G21="","",'Attīrīšanas process'!G21)</f>
      </c>
      <c r="H83" s="56">
        <f>IF('Attīrīšanas process'!H21="","",'Attīrīšanas process'!H21)</f>
      </c>
      <c r="I83" s="56">
        <f>IF('Attīrīšanas process'!I21="","",'Attīrīšanas process'!I21)</f>
      </c>
      <c r="J83" s="56">
        <f>IF('Attīrīšanas process'!J21="","",'Attīrīšanas process'!J21)</f>
      </c>
      <c r="K83" s="56">
        <f>IF('Attīrīšanas process'!K21="","",'Attīrīšanas process'!K21)</f>
      </c>
      <c r="L83" s="56">
        <f>IF('Attīrīšanas process'!L21="","",'Attīrīšanas process'!L21)</f>
      </c>
      <c r="M83" s="56">
        <f>IF('Attīrīšanas process'!M21="","",'Attīrīšanas process'!M21)</f>
      </c>
      <c r="N83" s="56">
        <f>IF('Attīrīšanas process'!N21="","",'Attīrīšanas process'!N21)</f>
      </c>
      <c r="O83" s="56">
        <f>IF('Attīrīšanas process'!O21="","",'Attīrīšanas process'!O21)</f>
      </c>
    </row>
    <row r="84" spans="1:15" x14ac:dyDescent="0.25">
      <c r="A84" s="56">
        <f>IF('Attīrīšanas process'!A22="","",'Attīrīšanas process'!A22)</f>
      </c>
      <c r="B84" s="56">
        <f>IF('Attīrīšanas process'!B22="","",'Attīrīšanas process'!B22)</f>
      </c>
      <c r="C84" s="56">
        <f>IF('Attīrīšanas process'!C22="","",'Attīrīšanas process'!C22)</f>
      </c>
      <c r="D84" s="56">
        <f>IF('Attīrīšanas process'!D22="","",'Attīrīšanas process'!D22)</f>
      </c>
      <c r="E84" s="56">
        <f>IF('Attīrīšanas process'!E22="","",'Attīrīšanas process'!E22)</f>
      </c>
      <c r="F84" s="56">
        <f>IF('Attīrīšanas process'!F22="","",'Attīrīšanas process'!F22)</f>
      </c>
      <c r="G84" s="56">
        <f>IF('Attīrīšanas process'!G22="","",'Attīrīšanas process'!G22)</f>
      </c>
      <c r="H84" s="56">
        <f>IF('Attīrīšanas process'!H22="","",'Attīrīšanas process'!H22)</f>
      </c>
      <c r="I84" s="56">
        <f>IF('Attīrīšanas process'!I22="","",'Attīrīšanas process'!I22)</f>
      </c>
      <c r="J84" s="56">
        <f>IF('Attīrīšanas process'!J22="","",'Attīrīšanas process'!J22)</f>
      </c>
      <c r="K84" s="56">
        <f>IF('Attīrīšanas process'!K22="","",'Attīrīšanas process'!K22)</f>
      </c>
      <c r="L84" s="56">
        <f>IF('Attīrīšanas process'!L22="","",'Attīrīšanas process'!L22)</f>
      </c>
      <c r="M84" s="56">
        <f>IF('Attīrīšanas process'!M22="","",'Attīrīšanas process'!M22)</f>
      </c>
      <c r="N84" s="56">
        <f>IF('Attīrīšanas process'!N22="","",'Attīrīšanas process'!N22)</f>
      </c>
      <c r="O84" s="56">
        <f>IF('Attīrīšanas process'!O22="","",'Attīrīšanas process'!O22)</f>
      </c>
    </row>
    <row r="85" spans="1:15" x14ac:dyDescent="0.25">
      <c r="A85" s="56">
        <f>IF('Attīrīšanas process'!A23="","",'Attīrīšanas process'!A23)</f>
      </c>
      <c r="B85" s="56">
        <f>IF('Attīrīšanas process'!B23="","",'Attīrīšanas process'!B23)</f>
      </c>
      <c r="C85" s="56">
        <f>IF('Attīrīšanas process'!C23="","",'Attīrīšanas process'!C23)</f>
      </c>
      <c r="D85" s="56">
        <f>IF('Attīrīšanas process'!D23="","",'Attīrīšanas process'!D23)</f>
      </c>
      <c r="E85" s="56">
        <f>IF('Attīrīšanas process'!E23="","",'Attīrīšanas process'!E23)</f>
      </c>
      <c r="F85" s="56">
        <f>IF('Attīrīšanas process'!F23="","",'Attīrīšanas process'!F23)</f>
      </c>
      <c r="G85" s="56">
        <f>IF('Attīrīšanas process'!G23="","",'Attīrīšanas process'!G23)</f>
      </c>
      <c r="H85" s="56">
        <f>IF('Attīrīšanas process'!H23="","",'Attīrīšanas process'!H23)</f>
      </c>
      <c r="I85" s="56">
        <f>IF('Attīrīšanas process'!I23="","",'Attīrīšanas process'!I23)</f>
      </c>
      <c r="J85" s="56">
        <f>IF('Attīrīšanas process'!J23="","",'Attīrīšanas process'!J23)</f>
      </c>
      <c r="K85" s="56">
        <f>IF('Attīrīšanas process'!K23="","",'Attīrīšanas process'!K23)</f>
      </c>
      <c r="L85" s="56">
        <f>IF('Attīrīšanas process'!L23="","",'Attīrīšanas process'!L23)</f>
      </c>
      <c r="M85" s="56">
        <f>IF('Attīrīšanas process'!M23="","",'Attīrīšanas process'!M23)</f>
      </c>
      <c r="N85" s="56">
        <f>IF('Attīrīšanas process'!N23="","",'Attīrīšanas process'!N23)</f>
      </c>
      <c r="O85" s="56">
        <f>IF('Attīrīšanas process'!O23="","",'Attīrīšanas process'!O23)</f>
      </c>
    </row>
    <row r="86" spans="1:15" x14ac:dyDescent="0.25">
      <c r="A86" s="56">
        <f>IF('Attīrīšanas process'!A24="","",'Attīrīšanas process'!A24)</f>
      </c>
      <c r="B86" s="56">
        <f>IF('Attīrīšanas process'!B24="","",'Attīrīšanas process'!B24)</f>
      </c>
      <c r="C86" s="56">
        <f>IF('Attīrīšanas process'!C24="","",'Attīrīšanas process'!C24)</f>
      </c>
      <c r="D86" s="56">
        <f>IF('Attīrīšanas process'!D24="","",'Attīrīšanas process'!D24)</f>
      </c>
      <c r="E86" s="56">
        <f>IF('Attīrīšanas process'!E24="","",'Attīrīšanas process'!E24)</f>
      </c>
      <c r="F86" s="56">
        <f>IF('Attīrīšanas process'!F24="","",'Attīrīšanas process'!F24)</f>
      </c>
      <c r="G86" s="56">
        <f>IF('Attīrīšanas process'!G24="","",'Attīrīšanas process'!G24)</f>
      </c>
      <c r="H86" s="56">
        <f>IF('Attīrīšanas process'!H24="","",'Attīrīšanas process'!H24)</f>
      </c>
      <c r="I86" s="56">
        <f>IF('Attīrīšanas process'!I24="","",'Attīrīšanas process'!I24)</f>
      </c>
      <c r="J86" s="56">
        <f>IF('Attīrīšanas process'!J24="","",'Attīrīšanas process'!J24)</f>
      </c>
      <c r="K86" s="56">
        <f>IF('Attīrīšanas process'!K24="","",'Attīrīšanas process'!K24)</f>
      </c>
      <c r="L86" s="56">
        <f>IF('Attīrīšanas process'!L24="","",'Attīrīšanas process'!L24)</f>
      </c>
      <c r="M86" s="56">
        <f>IF('Attīrīšanas process'!M24="","",'Attīrīšanas process'!M24)</f>
      </c>
      <c r="N86" s="56">
        <f>IF('Attīrīšanas process'!N24="","",'Attīrīšanas process'!N24)</f>
      </c>
      <c r="O86" s="56">
        <f>IF('Attīrīšanas process'!O24="","",'Attīrīšanas process'!O24)</f>
      </c>
    </row>
    <row r="87" spans="1:15" x14ac:dyDescent="0.25">
      <c r="A87" s="56">
        <f>IF('Attīrīšanas process'!A25="","",'Attīrīšanas process'!A25)</f>
      </c>
      <c r="B87" s="56">
        <f>IF('Attīrīšanas process'!B25="","",'Attīrīšanas process'!B25)</f>
      </c>
      <c r="C87" s="56">
        <f>IF('Attīrīšanas process'!C25="","",'Attīrīšanas process'!C25)</f>
      </c>
      <c r="D87" s="56">
        <f>IF('Attīrīšanas process'!D25="","",'Attīrīšanas process'!D25)</f>
      </c>
      <c r="E87" s="56">
        <f>IF('Attīrīšanas process'!E25="","",'Attīrīšanas process'!E25)</f>
      </c>
      <c r="F87" s="56">
        <f>IF('Attīrīšanas process'!F25="","",'Attīrīšanas process'!F25)</f>
      </c>
      <c r="G87" s="56">
        <f>IF('Attīrīšanas process'!G25="","",'Attīrīšanas process'!G25)</f>
      </c>
      <c r="H87" s="56">
        <f>IF('Attīrīšanas process'!H25="","",'Attīrīšanas process'!H25)</f>
      </c>
      <c r="I87" s="56">
        <f>IF('Attīrīšanas process'!I25="","",'Attīrīšanas process'!I25)</f>
      </c>
      <c r="J87" s="56">
        <f>IF('Attīrīšanas process'!J25="","",'Attīrīšanas process'!J25)</f>
      </c>
      <c r="K87" s="56">
        <f>IF('Attīrīšanas process'!K25="","",'Attīrīšanas process'!K25)</f>
      </c>
      <c r="L87" s="56">
        <f>IF('Attīrīšanas process'!L25="","",'Attīrīšanas process'!L25)</f>
      </c>
      <c r="M87" s="56">
        <f>IF('Attīrīšanas process'!M25="","",'Attīrīšanas process'!M25)</f>
      </c>
      <c r="N87" s="56">
        <f>IF('Attīrīšanas process'!N25="","",'Attīrīšanas process'!N25)</f>
      </c>
      <c r="O87" s="56">
        <f>IF('Attīrīšanas process'!O25="","",'Attīrīšanas process'!O25)</f>
      </c>
    </row>
    <row r="88" spans="1:15" x14ac:dyDescent="0.25">
      <c r="A88" s="56">
        <f>IF('Attīrīšanas process'!A26="","",'Attīrīšanas process'!A26)</f>
      </c>
      <c r="B88" s="56">
        <f>IF('Attīrīšanas process'!B26="","",'Attīrīšanas process'!B26)</f>
      </c>
      <c r="C88" s="56">
        <f>IF('Attīrīšanas process'!C26="","",'Attīrīšanas process'!C26)</f>
      </c>
      <c r="D88" s="56">
        <f>IF('Attīrīšanas process'!D26="","",'Attīrīšanas process'!D26)</f>
      </c>
      <c r="E88" s="56">
        <f>IF('Attīrīšanas process'!E26="","",'Attīrīšanas process'!E26)</f>
      </c>
      <c r="F88" s="56">
        <f>IF('Attīrīšanas process'!F26="","",'Attīrīšanas process'!F26)</f>
      </c>
      <c r="G88" s="56">
        <f>IF('Attīrīšanas process'!G26="","",'Attīrīšanas process'!G26)</f>
      </c>
      <c r="H88" s="56">
        <f>IF('Attīrīšanas process'!H26="","",'Attīrīšanas process'!H26)</f>
      </c>
      <c r="I88" s="56">
        <f>IF('Attīrīšanas process'!I26="","",'Attīrīšanas process'!I26)</f>
      </c>
      <c r="J88" s="56">
        <f>IF('Attīrīšanas process'!J26="","",'Attīrīšanas process'!J26)</f>
      </c>
      <c r="K88" s="56">
        <f>IF('Attīrīšanas process'!K26="","",'Attīrīšanas process'!K26)</f>
      </c>
      <c r="L88" s="56">
        <f>IF('Attīrīšanas process'!L26="","",'Attīrīšanas process'!L26)</f>
      </c>
      <c r="M88" s="56">
        <f>IF('Attīrīšanas process'!M26="","",'Attīrīšanas process'!M26)</f>
      </c>
      <c r="N88" s="56">
        <f>IF('Attīrīšanas process'!N26="","",'Attīrīšanas process'!N26)</f>
      </c>
      <c r="O88" s="56">
        <f>IF('Attīrīšanas process'!O26="","",'Attīrīšanas process'!O26)</f>
      </c>
    </row>
    <row r="89" spans="1:15" x14ac:dyDescent="0.25">
      <c r="A89" s="56">
        <f>IF('Attīrīšanas process'!A27="","",'Attīrīšanas process'!A27)</f>
      </c>
      <c r="B89" s="56">
        <f>IF('Attīrīšanas process'!B27="","",'Attīrīšanas process'!B27)</f>
      </c>
      <c r="C89" s="56">
        <f>IF('Attīrīšanas process'!C27="","",'Attīrīšanas process'!C27)</f>
      </c>
      <c r="D89" s="56">
        <f>IF('Attīrīšanas process'!D27="","",'Attīrīšanas process'!D27)</f>
      </c>
      <c r="E89" s="56">
        <f>IF('Attīrīšanas process'!E27="","",'Attīrīšanas process'!E27)</f>
      </c>
      <c r="F89" s="56">
        <f>IF('Attīrīšanas process'!F27="","",'Attīrīšanas process'!F27)</f>
      </c>
      <c r="G89" s="56">
        <f>IF('Attīrīšanas process'!G27="","",'Attīrīšanas process'!G27)</f>
      </c>
      <c r="H89" s="56">
        <f>IF('Attīrīšanas process'!H27="","",'Attīrīšanas process'!H27)</f>
      </c>
      <c r="I89" s="56">
        <f>IF('Attīrīšanas process'!I27="","",'Attīrīšanas process'!I27)</f>
      </c>
      <c r="J89" s="56">
        <f>IF('Attīrīšanas process'!J27="","",'Attīrīšanas process'!J27)</f>
      </c>
      <c r="K89" s="56">
        <f>IF('Attīrīšanas process'!K27="","",'Attīrīšanas process'!K27)</f>
      </c>
      <c r="L89" s="56">
        <f>IF('Attīrīšanas process'!L27="","",'Attīrīšanas process'!L27)</f>
      </c>
      <c r="M89" s="56">
        <f>IF('Attīrīšanas process'!M27="","",'Attīrīšanas process'!M27)</f>
      </c>
      <c r="N89" s="56">
        <f>IF('Attīrīšanas process'!N27="","",'Attīrīšanas process'!N27)</f>
      </c>
      <c r="O89" s="56">
        <f>IF('Attīrīšanas process'!O27="","",'Attīrīšanas process'!O27)</f>
      </c>
    </row>
    <row r="90" spans="1:15" x14ac:dyDescent="0.25">
      <c r="A90" s="56">
        <f>IF('Attīrīšanas process'!A28="","",'Attīrīšanas process'!A28)</f>
      </c>
      <c r="B90" s="56">
        <f>IF('Attīrīšanas process'!B28="","",'Attīrīšanas process'!B28)</f>
      </c>
      <c r="C90" s="56">
        <f>IF('Attīrīšanas process'!C28="","",'Attīrīšanas process'!C28)</f>
      </c>
      <c r="D90" s="56">
        <f>IF('Attīrīšanas process'!D28="","",'Attīrīšanas process'!D28)</f>
      </c>
      <c r="E90" s="56">
        <f>IF('Attīrīšanas process'!E28="","",'Attīrīšanas process'!E28)</f>
      </c>
      <c r="F90" s="56">
        <f>IF('Attīrīšanas process'!F28="","",'Attīrīšanas process'!F28)</f>
      </c>
      <c r="G90" s="56">
        <f>IF('Attīrīšanas process'!G28="","",'Attīrīšanas process'!G28)</f>
      </c>
      <c r="H90" s="56">
        <f>IF('Attīrīšanas process'!H28="","",'Attīrīšanas process'!H28)</f>
      </c>
      <c r="I90" s="56">
        <f>IF('Attīrīšanas process'!I28="","",'Attīrīšanas process'!I28)</f>
      </c>
      <c r="J90" s="56">
        <f>IF('Attīrīšanas process'!J28="","",'Attīrīšanas process'!J28)</f>
      </c>
      <c r="K90" s="56">
        <f>IF('Attīrīšanas process'!K28="","",'Attīrīšanas process'!K28)</f>
      </c>
      <c r="L90" s="56">
        <f>IF('Attīrīšanas process'!L28="","",'Attīrīšanas process'!L28)</f>
      </c>
      <c r="M90" s="56">
        <f>IF('Attīrīšanas process'!M28="","",'Attīrīšanas process'!M28)</f>
      </c>
      <c r="N90" s="56">
        <f>IF('Attīrīšanas process'!N28="","",'Attīrīšanas process'!N28)</f>
      </c>
      <c r="O90" s="56">
        <f>IF('Attīrīšanas process'!O28="","",'Attīrīšanas process'!O28)</f>
      </c>
    </row>
    <row r="91" spans="1:15" x14ac:dyDescent="0.25">
      <c r="A91" s="56">
        <f>IF('Attīrīšanas process'!A29="","",'Attīrīšanas process'!A29)</f>
      </c>
      <c r="B91" s="56">
        <f>IF('Attīrīšanas process'!B29="","",'Attīrīšanas process'!B29)</f>
      </c>
      <c r="C91" s="56">
        <f>IF('Attīrīšanas process'!C29="","",'Attīrīšanas process'!C29)</f>
      </c>
      <c r="D91" s="56">
        <f>IF('Attīrīšanas process'!D29="","",'Attīrīšanas process'!D29)</f>
      </c>
      <c r="E91" s="56">
        <f>IF('Attīrīšanas process'!E29="","",'Attīrīšanas process'!E29)</f>
      </c>
      <c r="F91" s="56">
        <f>IF('Attīrīšanas process'!F29="","",'Attīrīšanas process'!F29)</f>
      </c>
      <c r="G91" s="56">
        <f>IF('Attīrīšanas process'!G29="","",'Attīrīšanas process'!G29)</f>
      </c>
      <c r="H91" s="56">
        <f>IF('Attīrīšanas process'!H29="","",'Attīrīšanas process'!H29)</f>
      </c>
      <c r="I91" s="56">
        <f>IF('Attīrīšanas process'!I29="","",'Attīrīšanas process'!I29)</f>
      </c>
      <c r="J91" s="56">
        <f>IF('Attīrīšanas process'!J29="","",'Attīrīšanas process'!J29)</f>
      </c>
      <c r="K91" s="56">
        <f>IF('Attīrīšanas process'!K29="","",'Attīrīšanas process'!K29)</f>
      </c>
      <c r="L91" s="56">
        <f>IF('Attīrīšanas process'!L29="","",'Attīrīšanas process'!L29)</f>
      </c>
      <c r="M91" s="56">
        <f>IF('Attīrīšanas process'!M29="","",'Attīrīšanas process'!M29)</f>
      </c>
      <c r="N91" s="56">
        <f>IF('Attīrīšanas process'!N29="","",'Attīrīšanas process'!N29)</f>
      </c>
      <c r="O91" s="56">
        <f>IF('Attīrīšanas process'!O29="","",'Attīrīšanas process'!O29)</f>
      </c>
    </row>
    <row r="92" spans="1:15" x14ac:dyDescent="0.25">
      <c r="A92" s="56">
        <f>IF('Attīrīšanas process'!A30="","",'Attīrīšanas process'!A30)</f>
      </c>
      <c r="B92" s="56">
        <f>IF('Attīrīšanas process'!B30="","",'Attīrīšanas process'!B30)</f>
      </c>
      <c r="C92" s="56">
        <f>IF('Attīrīšanas process'!C30="","",'Attīrīšanas process'!C30)</f>
      </c>
      <c r="D92" s="56">
        <f>IF('Attīrīšanas process'!D30="","",'Attīrīšanas process'!D30)</f>
      </c>
      <c r="E92" s="56">
        <f>IF('Attīrīšanas process'!E30="","",'Attīrīšanas process'!E30)</f>
      </c>
      <c r="F92" s="56">
        <f>IF('Attīrīšanas process'!F30="","",'Attīrīšanas process'!F30)</f>
      </c>
      <c r="G92" s="56">
        <f>IF('Attīrīšanas process'!G30="","",'Attīrīšanas process'!G30)</f>
      </c>
      <c r="H92" s="56">
        <f>IF('Attīrīšanas process'!H30="","",'Attīrīšanas process'!H30)</f>
      </c>
      <c r="I92" s="56">
        <f>IF('Attīrīšanas process'!I30="","",'Attīrīšanas process'!I30)</f>
      </c>
      <c r="J92" s="56">
        <f>IF('Attīrīšanas process'!J30="","",'Attīrīšanas process'!J30)</f>
      </c>
      <c r="K92" s="56">
        <f>IF('Attīrīšanas process'!K30="","",'Attīrīšanas process'!K30)</f>
      </c>
      <c r="L92" s="56">
        <f>IF('Attīrīšanas process'!L30="","",'Attīrīšanas process'!L30)</f>
      </c>
      <c r="M92" s="56">
        <f>IF('Attīrīšanas process'!M30="","",'Attīrīšanas process'!M30)</f>
      </c>
      <c r="N92" s="56">
        <f>IF('Attīrīšanas process'!N30="","",'Attīrīšanas process'!N30)</f>
      </c>
      <c r="O92" s="56">
        <f>IF('Attīrīšanas process'!O30="","",'Attīrīšanas process'!O30)</f>
      </c>
    </row>
    <row r="93" spans="1:15" x14ac:dyDescent="0.25">
      <c r="A93" s="56">
        <f>IF('Attīrīšanas process'!A31="","",'Attīrīšanas process'!A31)</f>
      </c>
      <c r="B93" s="56">
        <f>IF('Attīrīšanas process'!B31="","",'Attīrīšanas process'!B31)</f>
      </c>
      <c r="C93" s="56">
        <f>IF('Attīrīšanas process'!C31="","",'Attīrīšanas process'!C31)</f>
      </c>
      <c r="D93" s="56">
        <f>IF('Attīrīšanas process'!D31="","",'Attīrīšanas process'!D31)</f>
      </c>
      <c r="E93" s="56">
        <f>IF('Attīrīšanas process'!E31="","",'Attīrīšanas process'!E31)</f>
      </c>
      <c r="F93" s="56">
        <f>IF('Attīrīšanas process'!F31="","",'Attīrīšanas process'!F31)</f>
      </c>
      <c r="G93" s="56">
        <f>IF('Attīrīšanas process'!G31="","",'Attīrīšanas process'!G31)</f>
      </c>
      <c r="H93" s="56">
        <f>IF('Attīrīšanas process'!H31="","",'Attīrīšanas process'!H31)</f>
      </c>
      <c r="I93" s="56">
        <f>IF('Attīrīšanas process'!I31="","",'Attīrīšanas process'!I31)</f>
      </c>
      <c r="J93" s="56">
        <f>IF('Attīrīšanas process'!J31="","",'Attīrīšanas process'!J31)</f>
      </c>
      <c r="K93" s="56">
        <f>IF('Attīrīšanas process'!K31="","",'Attīrīšanas process'!K31)</f>
      </c>
      <c r="L93" s="56">
        <f>IF('Attīrīšanas process'!L31="","",'Attīrīšanas process'!L31)</f>
      </c>
      <c r="M93" s="56">
        <f>IF('Attīrīšanas process'!M31="","",'Attīrīšanas process'!M31)</f>
      </c>
      <c r="N93" s="56">
        <f>IF('Attīrīšanas process'!N31="","",'Attīrīšanas process'!N31)</f>
      </c>
      <c r="O93" s="56">
        <f>IF('Attīrīšanas process'!O31="","",'Attīrīšanas process'!O31)</f>
      </c>
    </row>
    <row r="94" spans="1:15" x14ac:dyDescent="0.25">
      <c r="A94" s="56">
        <f>IF('Attīrīšanas process'!A32="","",'Attīrīšanas process'!A32)</f>
      </c>
      <c r="B94" s="56">
        <f>IF('Attīrīšanas process'!B32="","",'Attīrīšanas process'!B32)</f>
      </c>
      <c r="C94" s="56">
        <f>IF('Attīrīšanas process'!C32="","",'Attīrīšanas process'!C32)</f>
      </c>
      <c r="D94" s="56">
        <f>IF('Attīrīšanas process'!D32="","",'Attīrīšanas process'!D32)</f>
      </c>
      <c r="E94" s="56">
        <f>IF('Attīrīšanas process'!E32="","",'Attīrīšanas process'!E32)</f>
      </c>
      <c r="F94" s="56">
        <f>IF('Attīrīšanas process'!F32="","",'Attīrīšanas process'!F32)</f>
      </c>
      <c r="G94" s="56">
        <f>IF('Attīrīšanas process'!G32="","",'Attīrīšanas process'!G32)</f>
      </c>
      <c r="H94" s="56">
        <f>IF('Attīrīšanas process'!H32="","",'Attīrīšanas process'!H32)</f>
      </c>
      <c r="I94" s="56">
        <f>IF('Attīrīšanas process'!I32="","",'Attīrīšanas process'!I32)</f>
      </c>
      <c r="J94" s="56">
        <f>IF('Attīrīšanas process'!J32="","",'Attīrīšanas process'!J32)</f>
      </c>
      <c r="K94" s="56">
        <f>IF('Attīrīšanas process'!K32="","",'Attīrīšanas process'!K32)</f>
      </c>
      <c r="L94" s="56">
        <f>IF('Attīrīšanas process'!L32="","",'Attīrīšanas process'!L32)</f>
      </c>
      <c r="M94" s="56">
        <f>IF('Attīrīšanas process'!M32="","",'Attīrīšanas process'!M32)</f>
      </c>
      <c r="N94" s="56">
        <f>IF('Attīrīšanas process'!N32="","",'Attīrīšanas process'!N32)</f>
      </c>
      <c r="O94" s="56">
        <f>IF('Attīrīšanas process'!O32="","",'Attīrīšanas process'!O32)</f>
      </c>
    </row>
    <row r="95" spans="1:15" x14ac:dyDescent="0.25">
      <c r="A95" s="56">
        <f>IF('Attīrīšanas process'!A33="","",'Attīrīšanas process'!A33)</f>
      </c>
      <c r="B95" s="56">
        <f>IF('Attīrīšanas process'!B33="","",'Attīrīšanas process'!B33)</f>
      </c>
      <c r="C95" s="56">
        <f>IF('Attīrīšanas process'!C33="","",'Attīrīšanas process'!C33)</f>
      </c>
      <c r="D95" s="56">
        <f>IF('Attīrīšanas process'!D33="","",'Attīrīšanas process'!D33)</f>
      </c>
      <c r="E95" s="56">
        <f>IF('Attīrīšanas process'!E33="","",'Attīrīšanas process'!E33)</f>
      </c>
      <c r="F95" s="56">
        <f>IF('Attīrīšanas process'!F33="","",'Attīrīšanas process'!F33)</f>
      </c>
      <c r="G95" s="56">
        <f>IF('Attīrīšanas process'!G33="","",'Attīrīšanas process'!G33)</f>
      </c>
      <c r="H95" s="56">
        <f>IF('Attīrīšanas process'!H33="","",'Attīrīšanas process'!H33)</f>
      </c>
      <c r="I95" s="56">
        <f>IF('Attīrīšanas process'!I33="","",'Attīrīšanas process'!I33)</f>
      </c>
      <c r="J95" s="56">
        <f>IF('Attīrīšanas process'!J33="","",'Attīrīšanas process'!J33)</f>
      </c>
      <c r="K95" s="56">
        <f>IF('Attīrīšanas process'!K33="","",'Attīrīšanas process'!K33)</f>
      </c>
      <c r="L95" s="56">
        <f>IF('Attīrīšanas process'!L33="","",'Attīrīšanas process'!L33)</f>
      </c>
      <c r="M95" s="56">
        <f>IF('Attīrīšanas process'!M33="","",'Attīrīšanas process'!M33)</f>
      </c>
      <c r="N95" s="56">
        <f>IF('Attīrīšanas process'!N33="","",'Attīrīšanas process'!N33)</f>
      </c>
      <c r="O95" s="56">
        <f>IF('Attīrīšanas process'!O33="","",'Attīrīšanas process'!O33)</f>
      </c>
    </row>
    <row r="96" spans="1:15" x14ac:dyDescent="0.25">
      <c r="A96" s="56">
        <f>IF('Attīrīšanas process'!A34="","",'Attīrīšanas process'!A34)</f>
      </c>
      <c r="B96" s="56">
        <f>IF('Attīrīšanas process'!B34="","",'Attīrīšanas process'!B34)</f>
      </c>
      <c r="C96" s="56">
        <f>IF('Attīrīšanas process'!C34="","",'Attīrīšanas process'!C34)</f>
      </c>
      <c r="D96" s="56">
        <f>IF('Attīrīšanas process'!D34="","",'Attīrīšanas process'!D34)</f>
      </c>
      <c r="E96" s="56">
        <f>IF('Attīrīšanas process'!E34="","",'Attīrīšanas process'!E34)</f>
      </c>
      <c r="F96" s="56">
        <f>IF('Attīrīšanas process'!F34="","",'Attīrīšanas process'!F34)</f>
      </c>
      <c r="G96" s="56">
        <f>IF('Attīrīšanas process'!G34="","",'Attīrīšanas process'!G34)</f>
      </c>
      <c r="H96" s="56">
        <f>IF('Attīrīšanas process'!H34="","",'Attīrīšanas process'!H34)</f>
      </c>
      <c r="I96" s="56">
        <f>IF('Attīrīšanas process'!I34="","",'Attīrīšanas process'!I34)</f>
      </c>
      <c r="J96" s="56">
        <f>IF('Attīrīšanas process'!J34="","",'Attīrīšanas process'!J34)</f>
      </c>
      <c r="K96" s="56">
        <f>IF('Attīrīšanas process'!K34="","",'Attīrīšanas process'!K34)</f>
      </c>
      <c r="L96" s="56">
        <f>IF('Attīrīšanas process'!L34="","",'Attīrīšanas process'!L34)</f>
      </c>
      <c r="M96" s="56">
        <f>IF('Attīrīšanas process'!M34="","",'Attīrīšanas process'!M34)</f>
      </c>
      <c r="N96" s="56">
        <f>IF('Attīrīšanas process'!N34="","",'Attīrīšanas process'!N34)</f>
      </c>
      <c r="O96" s="56">
        <f>IF('Attīrīšanas process'!O34="","",'Attīrīšanas process'!O34)</f>
      </c>
    </row>
    <row r="97" spans="1:15" x14ac:dyDescent="0.25">
      <c r="A97" s="56">
        <f>IF('Attīrīšanas process'!A35="","",'Attīrīšanas process'!A35)</f>
      </c>
      <c r="B97" s="56">
        <f>IF('Attīrīšanas process'!B35="","",'Attīrīšanas process'!B35)</f>
      </c>
      <c r="C97" s="56">
        <f>IF('Attīrīšanas process'!C35="","",'Attīrīšanas process'!C35)</f>
      </c>
      <c r="D97" s="56">
        <f>IF('Attīrīšanas process'!D35="","",'Attīrīšanas process'!D35)</f>
      </c>
      <c r="E97" s="56">
        <f>IF('Attīrīšanas process'!E35="","",'Attīrīšanas process'!E35)</f>
      </c>
      <c r="F97" s="56">
        <f>IF('Attīrīšanas process'!F35="","",'Attīrīšanas process'!F35)</f>
      </c>
      <c r="G97" s="56">
        <f>IF('Attīrīšanas process'!G35="","",'Attīrīšanas process'!G35)</f>
      </c>
      <c r="H97" s="56">
        <f>IF('Attīrīšanas process'!H35="","",'Attīrīšanas process'!H35)</f>
      </c>
      <c r="I97" s="56">
        <f>IF('Attīrīšanas process'!I35="","",'Attīrīšanas process'!I35)</f>
      </c>
      <c r="J97" s="56">
        <f>IF('Attīrīšanas process'!J35="","",'Attīrīšanas process'!J35)</f>
      </c>
      <c r="K97" s="56">
        <f>IF('Attīrīšanas process'!K35="","",'Attīrīšanas process'!K35)</f>
      </c>
      <c r="L97" s="56">
        <f>IF('Attīrīšanas process'!L35="","",'Attīrīšanas process'!L35)</f>
      </c>
      <c r="M97" s="56">
        <f>IF('Attīrīšanas process'!M35="","",'Attīrīšanas process'!M35)</f>
      </c>
      <c r="N97" s="56">
        <f>IF('Attīrīšanas process'!N35="","",'Attīrīšanas process'!N35)</f>
      </c>
      <c r="O97" s="56">
        <f>IF('Attīrīšanas process'!O35="","",'Attīrīšanas process'!O35)</f>
      </c>
    </row>
    <row r="98" spans="1:15" x14ac:dyDescent="0.25">
      <c r="A98" s="56">
        <f>IF('Attīrīšanas process'!A36="","",'Attīrīšanas process'!A36)</f>
      </c>
      <c r="B98" s="56">
        <f>IF('Attīrīšanas process'!B36="","",'Attīrīšanas process'!B36)</f>
      </c>
      <c r="C98" s="56">
        <f>IF('Attīrīšanas process'!C36="","",'Attīrīšanas process'!C36)</f>
      </c>
      <c r="D98" s="56">
        <f>IF('Attīrīšanas process'!D36="","",'Attīrīšanas process'!D36)</f>
      </c>
      <c r="E98" s="56">
        <f>IF('Attīrīšanas process'!E36="","",'Attīrīšanas process'!E36)</f>
      </c>
      <c r="F98" s="56">
        <f>IF('Attīrīšanas process'!F36="","",'Attīrīšanas process'!F36)</f>
      </c>
      <c r="G98" s="56">
        <f>IF('Attīrīšanas process'!G36="","",'Attīrīšanas process'!G36)</f>
      </c>
      <c r="H98" s="56">
        <f>IF('Attīrīšanas process'!H36="","",'Attīrīšanas process'!H36)</f>
      </c>
      <c r="I98" s="56">
        <f>IF('Attīrīšanas process'!I36="","",'Attīrīšanas process'!I36)</f>
      </c>
      <c r="J98" s="56">
        <f>IF('Attīrīšanas process'!J36="","",'Attīrīšanas process'!J36)</f>
      </c>
      <c r="K98" s="56">
        <f>IF('Attīrīšanas process'!K36="","",'Attīrīšanas process'!K36)</f>
      </c>
      <c r="L98" s="56">
        <f>IF('Attīrīšanas process'!L36="","",'Attīrīšanas process'!L36)</f>
      </c>
      <c r="M98" s="56">
        <f>IF('Attīrīšanas process'!M36="","",'Attīrīšanas process'!M36)</f>
      </c>
      <c r="N98" s="56">
        <f>IF('Attīrīšanas process'!N36="","",'Attīrīšanas process'!N36)</f>
      </c>
      <c r="O98" s="56">
        <f>IF('Attīrīšanas process'!O36="","",'Attīrīšanas process'!O36)</f>
      </c>
    </row>
    <row r="99" spans="1:15" x14ac:dyDescent="0.25">
      <c r="A99" s="56">
        <f>IF('Attīrīšanas process'!A37="","",'Attīrīšanas process'!A37)</f>
      </c>
      <c r="B99" s="56">
        <f>IF('Attīrīšanas process'!B37="","",'Attīrīšanas process'!B37)</f>
      </c>
      <c r="C99" s="56">
        <f>IF('Attīrīšanas process'!C37="","",'Attīrīšanas process'!C37)</f>
      </c>
      <c r="D99" s="56">
        <f>IF('Attīrīšanas process'!D37="","",'Attīrīšanas process'!D37)</f>
      </c>
      <c r="E99" s="56">
        <f>IF('Attīrīšanas process'!E37="","",'Attīrīšanas process'!E37)</f>
      </c>
      <c r="F99" s="56">
        <f>IF('Attīrīšanas process'!F37="","",'Attīrīšanas process'!F37)</f>
      </c>
      <c r="G99" s="56">
        <f>IF('Attīrīšanas process'!G37="","",'Attīrīšanas process'!G37)</f>
      </c>
      <c r="H99" s="56">
        <f>IF('Attīrīšanas process'!H37="","",'Attīrīšanas process'!H37)</f>
      </c>
      <c r="I99" s="56">
        <f>IF('Attīrīšanas process'!I37="","",'Attīrīšanas process'!I37)</f>
      </c>
      <c r="J99" s="56">
        <f>IF('Attīrīšanas process'!J37="","",'Attīrīšanas process'!J37)</f>
      </c>
      <c r="K99" s="56">
        <f>IF('Attīrīšanas process'!K37="","",'Attīrīšanas process'!K37)</f>
      </c>
      <c r="L99" s="56">
        <f>IF('Attīrīšanas process'!L37="","",'Attīrīšanas process'!L37)</f>
      </c>
      <c r="M99" s="56">
        <f>IF('Attīrīšanas process'!M37="","",'Attīrīšanas process'!M37)</f>
      </c>
      <c r="N99" s="56">
        <f>IF('Attīrīšanas process'!N37="","",'Attīrīšanas process'!N37)</f>
      </c>
      <c r="O99" s="56">
        <f>IF('Attīrīšanas process'!O37="","",'Attīrīšanas process'!O37)</f>
      </c>
    </row>
    <row r="100" spans="1:15" x14ac:dyDescent="0.25">
      <c r="A100" s="56">
        <f>IF('Attīrīšanas process'!A38="","",'Attīrīšanas process'!A38)</f>
      </c>
      <c r="B100" s="56">
        <f>IF('Attīrīšanas process'!B38="","",'Attīrīšanas process'!B38)</f>
      </c>
      <c r="C100" s="56">
        <f>IF('Attīrīšanas process'!C38="","",'Attīrīšanas process'!C38)</f>
      </c>
      <c r="D100" s="56">
        <f>IF('Attīrīšanas process'!D38="","",'Attīrīšanas process'!D38)</f>
      </c>
      <c r="E100" s="56">
        <f>IF('Attīrīšanas process'!E38="","",'Attīrīšanas process'!E38)</f>
      </c>
      <c r="F100" s="56">
        <f>IF('Attīrīšanas process'!F38="","",'Attīrīšanas process'!F38)</f>
      </c>
      <c r="G100" s="56">
        <f>IF('Attīrīšanas process'!G38="","",'Attīrīšanas process'!G38)</f>
      </c>
      <c r="H100" s="56">
        <f>IF('Attīrīšanas process'!H38="","",'Attīrīšanas process'!H38)</f>
      </c>
      <c r="I100" s="56">
        <f>IF('Attīrīšanas process'!I38="","",'Attīrīšanas process'!I38)</f>
      </c>
      <c r="J100" s="56">
        <f>IF('Attīrīšanas process'!J38="","",'Attīrīšanas process'!J38)</f>
      </c>
      <c r="K100" s="56">
        <f>IF('Attīrīšanas process'!K38="","",'Attīrīšanas process'!K38)</f>
      </c>
      <c r="L100" s="56">
        <f>IF('Attīrīšanas process'!L38="","",'Attīrīšanas process'!L38)</f>
      </c>
      <c r="M100" s="56">
        <f>IF('Attīrīšanas process'!M38="","",'Attīrīšanas process'!M38)</f>
      </c>
      <c r="N100" s="56">
        <f>IF('Attīrīšanas process'!N38="","",'Attīrīšanas process'!N38)</f>
      </c>
      <c r="O100" s="56">
        <f>IF('Attīrīšanas process'!O38="","",'Attīrīšanas process'!O38)</f>
      </c>
    </row>
    <row r="101" spans="1:15" x14ac:dyDescent="0.25">
      <c r="A101" s="56">
        <f>IF('Attīrīšanas process'!A39="","",'Attīrīšanas process'!A39)</f>
      </c>
      <c r="B101" s="56">
        <f>IF('Attīrīšanas process'!B39="","",'Attīrīšanas process'!B39)</f>
      </c>
      <c r="C101" s="56">
        <f>IF('Attīrīšanas process'!C39="","",'Attīrīšanas process'!C39)</f>
      </c>
      <c r="D101" s="56">
        <f>IF('Attīrīšanas process'!D39="","",'Attīrīšanas process'!D39)</f>
      </c>
      <c r="E101" s="56">
        <f>IF('Attīrīšanas process'!E39="","",'Attīrīšanas process'!E39)</f>
      </c>
      <c r="F101" s="56">
        <f>IF('Attīrīšanas process'!F39="","",'Attīrīšanas process'!F39)</f>
      </c>
      <c r="G101" s="56">
        <f>IF('Attīrīšanas process'!G39="","",'Attīrīšanas process'!G39)</f>
      </c>
      <c r="H101" s="56">
        <f>IF('Attīrīšanas process'!H39="","",'Attīrīšanas process'!H39)</f>
      </c>
      <c r="I101" s="56">
        <f>IF('Attīrīšanas process'!I39="","",'Attīrīšanas process'!I39)</f>
      </c>
      <c r="J101" s="56">
        <f>IF('Attīrīšanas process'!J39="","",'Attīrīšanas process'!J39)</f>
      </c>
      <c r="K101" s="56">
        <f>IF('Attīrīšanas process'!K39="","",'Attīrīšanas process'!K39)</f>
      </c>
      <c r="L101" s="56">
        <f>IF('Attīrīšanas process'!L39="","",'Attīrīšanas process'!L39)</f>
      </c>
      <c r="M101" s="56">
        <f>IF('Attīrīšanas process'!M39="","",'Attīrīšanas process'!M39)</f>
      </c>
      <c r="N101" s="56">
        <f>IF('Attīrīšanas process'!N39="","",'Attīrīšanas process'!N39)</f>
      </c>
      <c r="O101" s="56">
        <f>IF('Attīrīšanas process'!O39="","",'Attīrīšanas process'!O39)</f>
      </c>
    </row>
    <row r="102" spans="1:15" x14ac:dyDescent="0.25">
      <c r="A102" s="56">
        <f>IF('Attīrīšanas process'!A40="","",'Attīrīšanas process'!A40)</f>
      </c>
      <c r="B102" s="56">
        <f>IF('Attīrīšanas process'!B40="","",'Attīrīšanas process'!B40)</f>
      </c>
      <c r="C102" s="56">
        <f>IF('Attīrīšanas process'!C40="","",'Attīrīšanas process'!C40)</f>
      </c>
      <c r="D102" s="56">
        <f>IF('Attīrīšanas process'!D40="","",'Attīrīšanas process'!D40)</f>
      </c>
      <c r="E102" s="56">
        <f>IF('Attīrīšanas process'!E40="","",'Attīrīšanas process'!E40)</f>
      </c>
      <c r="F102" s="56">
        <f>IF('Attīrīšanas process'!F40="","",'Attīrīšanas process'!F40)</f>
      </c>
      <c r="G102" s="56">
        <f>IF('Attīrīšanas process'!G40="","",'Attīrīšanas process'!G40)</f>
      </c>
      <c r="H102" s="56">
        <f>IF('Attīrīšanas process'!H40="","",'Attīrīšanas process'!H40)</f>
      </c>
      <c r="I102" s="56">
        <f>IF('Attīrīšanas process'!I40="","",'Attīrīšanas process'!I40)</f>
      </c>
      <c r="J102" s="56">
        <f>IF('Attīrīšanas process'!J40="","",'Attīrīšanas process'!J40)</f>
      </c>
      <c r="K102" s="56">
        <f>IF('Attīrīšanas process'!K40="","",'Attīrīšanas process'!K40)</f>
      </c>
      <c r="L102" s="56">
        <f>IF('Attīrīšanas process'!L40="","",'Attīrīšanas process'!L40)</f>
      </c>
      <c r="M102" s="56">
        <f>IF('Attīrīšanas process'!M40="","",'Attīrīšanas process'!M40)</f>
      </c>
      <c r="N102" s="56">
        <f>IF('Attīrīšanas process'!N40="","",'Attīrīšanas process'!N40)</f>
      </c>
      <c r="O102" s="56">
        <f>IF('Attīrīšanas process'!O40="","",'Attīrīšanas process'!O40)</f>
      </c>
    </row>
    <row r="103" spans="1:15" x14ac:dyDescent="0.25">
      <c r="A103" s="56">
        <f>IF('Attīrīšanas process'!A41="","",'Attīrīšanas process'!A41)</f>
      </c>
      <c r="B103" s="56">
        <f>IF('Attīrīšanas process'!B41="","",'Attīrīšanas process'!B41)</f>
      </c>
      <c r="C103" s="56">
        <f>IF('Attīrīšanas process'!C41="","",'Attīrīšanas process'!C41)</f>
      </c>
      <c r="D103" s="56">
        <f>IF('Attīrīšanas process'!D41="","",'Attīrīšanas process'!D41)</f>
      </c>
      <c r="E103" s="56">
        <f>IF('Attīrīšanas process'!E41="","",'Attīrīšanas process'!E41)</f>
      </c>
      <c r="F103" s="56">
        <f>IF('Attīrīšanas process'!F41="","",'Attīrīšanas process'!F41)</f>
      </c>
      <c r="G103" s="56">
        <f>IF('Attīrīšanas process'!G41="","",'Attīrīšanas process'!G41)</f>
      </c>
      <c r="H103" s="56">
        <f>IF('Attīrīšanas process'!H41="","",'Attīrīšanas process'!H41)</f>
      </c>
      <c r="I103" s="56">
        <f>IF('Attīrīšanas process'!I41="","",'Attīrīšanas process'!I41)</f>
      </c>
      <c r="J103" s="56">
        <f>IF('Attīrīšanas process'!J41="","",'Attīrīšanas process'!J41)</f>
      </c>
      <c r="K103" s="56">
        <f>IF('Attīrīšanas process'!K41="","",'Attīrīšanas process'!K41)</f>
      </c>
      <c r="L103" s="56">
        <f>IF('Attīrīšanas process'!L41="","",'Attīrīšanas process'!L41)</f>
      </c>
      <c r="M103" s="56">
        <f>IF('Attīrīšanas process'!M41="","",'Attīrīšanas process'!M41)</f>
      </c>
      <c r="N103" s="56">
        <f>IF('Attīrīšanas process'!N41="","",'Attīrīšanas process'!N41)</f>
      </c>
      <c r="O103" s="56">
        <f>IF('Attīrīšanas process'!O41="","",'Attīrīšanas process'!O41)</f>
      </c>
    </row>
    <row r="104" spans="1:15" x14ac:dyDescent="0.25">
      <c r="A104" s="56">
        <f>IF('Attīrīšanas process'!A42="","",'Attīrīšanas process'!A42)</f>
      </c>
      <c r="B104" s="56">
        <f>IF('Attīrīšanas process'!B42="","",'Attīrīšanas process'!B42)</f>
      </c>
      <c r="C104" s="56">
        <f>IF('Attīrīšanas process'!C42="","",'Attīrīšanas process'!C42)</f>
      </c>
      <c r="D104" s="56">
        <f>IF('Attīrīšanas process'!D42="","",'Attīrīšanas process'!D42)</f>
      </c>
      <c r="E104" s="56">
        <f>IF('Attīrīšanas process'!E42="","",'Attīrīšanas process'!E42)</f>
      </c>
      <c r="F104" s="56">
        <f>IF('Attīrīšanas process'!F42="","",'Attīrīšanas process'!F42)</f>
      </c>
      <c r="G104" s="56">
        <f>IF('Attīrīšanas process'!G42="","",'Attīrīšanas process'!G42)</f>
      </c>
      <c r="H104" s="56">
        <f>IF('Attīrīšanas process'!H42="","",'Attīrīšanas process'!H42)</f>
      </c>
      <c r="I104" s="56">
        <f>IF('Attīrīšanas process'!I42="","",'Attīrīšanas process'!I42)</f>
      </c>
      <c r="J104" s="56">
        <f>IF('Attīrīšanas process'!J42="","",'Attīrīšanas process'!J42)</f>
      </c>
      <c r="K104" s="56">
        <f>IF('Attīrīšanas process'!K42="","",'Attīrīšanas process'!K42)</f>
      </c>
      <c r="L104" s="56">
        <f>IF('Attīrīšanas process'!L42="","",'Attīrīšanas process'!L42)</f>
      </c>
      <c r="M104" s="56">
        <f>IF('Attīrīšanas process'!M42="","",'Attīrīšanas process'!M42)</f>
      </c>
      <c r="N104" s="56">
        <f>IF('Attīrīšanas process'!N42="","",'Attīrīšanas process'!N42)</f>
      </c>
      <c r="O104" s="56">
        <f>IF('Attīrīšanas process'!O42="","",'Attīrīšanas process'!O42)</f>
      </c>
    </row>
    <row r="105" spans="1:15" x14ac:dyDescent="0.25">
      <c r="A105" s="56">
        <f>IF('Attīrīšanas process'!A43="","",'Attīrīšanas process'!A43)</f>
      </c>
      <c r="B105" s="56">
        <f>IF('Attīrīšanas process'!B43="","",'Attīrīšanas process'!B43)</f>
      </c>
      <c r="C105" s="56">
        <f>IF('Attīrīšanas process'!C43="","",'Attīrīšanas process'!C43)</f>
      </c>
      <c r="D105" s="56">
        <f>IF('Attīrīšanas process'!D43="","",'Attīrīšanas process'!D43)</f>
      </c>
      <c r="E105" s="56">
        <f>IF('Attīrīšanas process'!E43="","",'Attīrīšanas process'!E43)</f>
      </c>
      <c r="F105" s="56">
        <f>IF('Attīrīšanas process'!F43="","",'Attīrīšanas process'!F43)</f>
      </c>
      <c r="G105" s="56">
        <f>IF('Attīrīšanas process'!G43="","",'Attīrīšanas process'!G43)</f>
      </c>
      <c r="H105" s="56">
        <f>IF('Attīrīšanas process'!H43="","",'Attīrīšanas process'!H43)</f>
      </c>
      <c r="I105" s="56">
        <f>IF('Attīrīšanas process'!I43="","",'Attīrīšanas process'!I43)</f>
      </c>
      <c r="J105" s="56">
        <f>IF('Attīrīšanas process'!J43="","",'Attīrīšanas process'!J43)</f>
      </c>
      <c r="K105" s="56">
        <f>IF('Attīrīšanas process'!K43="","",'Attīrīšanas process'!K43)</f>
      </c>
      <c r="L105" s="56">
        <f>IF('Attīrīšanas process'!L43="","",'Attīrīšanas process'!L43)</f>
      </c>
      <c r="M105" s="56">
        <f>IF('Attīrīšanas process'!M43="","",'Attīrīšanas process'!M43)</f>
      </c>
      <c r="N105" s="56">
        <f>IF('Attīrīšanas process'!N43="","",'Attīrīšanas process'!N43)</f>
      </c>
      <c r="O105" s="56">
        <f>IF('Attīrīšanas process'!O43="","",'Attīrīšanas process'!O43)</f>
      </c>
    </row>
    <row r="106" spans="1:15" x14ac:dyDescent="0.25">
      <c r="A106" s="56">
        <f>IF('Attīrīšanas process'!A44="","",'Attīrīšanas process'!A44)</f>
      </c>
      <c r="B106" s="56">
        <f>IF('Attīrīšanas process'!B44="","",'Attīrīšanas process'!B44)</f>
      </c>
      <c r="C106" s="56">
        <f>IF('Attīrīšanas process'!C44="","",'Attīrīšanas process'!C44)</f>
      </c>
      <c r="D106" s="56">
        <f>IF('Attīrīšanas process'!D44="","",'Attīrīšanas process'!D44)</f>
      </c>
      <c r="E106" s="56">
        <f>IF('Attīrīšanas process'!E44="","",'Attīrīšanas process'!E44)</f>
      </c>
      <c r="F106" s="56">
        <f>IF('Attīrīšanas process'!F44="","",'Attīrīšanas process'!F44)</f>
      </c>
      <c r="G106" s="56">
        <f>IF('Attīrīšanas process'!G44="","",'Attīrīšanas process'!G44)</f>
      </c>
      <c r="H106" s="56">
        <f>IF('Attīrīšanas process'!H44="","",'Attīrīšanas process'!H44)</f>
      </c>
      <c r="I106" s="56">
        <f>IF('Attīrīšanas process'!I44="","",'Attīrīšanas process'!I44)</f>
      </c>
      <c r="J106" s="56">
        <f>IF('Attīrīšanas process'!J44="","",'Attīrīšanas process'!J44)</f>
      </c>
      <c r="K106" s="56">
        <f>IF('Attīrīšanas process'!K44="","",'Attīrīšanas process'!K44)</f>
      </c>
      <c r="L106" s="56">
        <f>IF('Attīrīšanas process'!L44="","",'Attīrīšanas process'!L44)</f>
      </c>
      <c r="M106" s="56">
        <f>IF('Attīrīšanas process'!M44="","",'Attīrīšanas process'!M44)</f>
      </c>
      <c r="N106" s="56">
        <f>IF('Attīrīšanas process'!N44="","",'Attīrīšanas process'!N44)</f>
      </c>
      <c r="O106" s="56">
        <f>IF('Attīrīšanas process'!O44="","",'Attīrīšanas process'!O44)</f>
      </c>
    </row>
    <row r="107" spans="1:15" x14ac:dyDescent="0.25">
      <c r="A107" s="56">
        <f>IF('Attīrīšanas process'!A45="","",'Attīrīšanas process'!A45)</f>
      </c>
      <c r="B107" s="56">
        <f>IF('Attīrīšanas process'!B45="","",'Attīrīšanas process'!B45)</f>
      </c>
      <c r="C107" s="56">
        <f>IF('Attīrīšanas process'!C45="","",'Attīrīšanas process'!C45)</f>
      </c>
      <c r="D107" s="56">
        <f>IF('Attīrīšanas process'!D45="","",'Attīrīšanas process'!D45)</f>
      </c>
      <c r="E107" s="56">
        <f>IF('Attīrīšanas process'!E45="","",'Attīrīšanas process'!E45)</f>
      </c>
      <c r="F107" s="56">
        <f>IF('Attīrīšanas process'!F45="","",'Attīrīšanas process'!F45)</f>
      </c>
      <c r="G107" s="56">
        <f>IF('Attīrīšanas process'!G45="","",'Attīrīšanas process'!G45)</f>
      </c>
      <c r="H107" s="56">
        <f>IF('Attīrīšanas process'!H45="","",'Attīrīšanas process'!H45)</f>
      </c>
      <c r="I107" s="56">
        <f>IF('Attīrīšanas process'!I45="","",'Attīrīšanas process'!I45)</f>
      </c>
      <c r="J107" s="56">
        <f>IF('Attīrīšanas process'!J45="","",'Attīrīšanas process'!J45)</f>
      </c>
      <c r="K107" s="56">
        <f>IF('Attīrīšanas process'!K45="","",'Attīrīšanas process'!K45)</f>
      </c>
      <c r="L107" s="56">
        <f>IF('Attīrīšanas process'!L45="","",'Attīrīšanas process'!L45)</f>
      </c>
      <c r="M107" s="56">
        <f>IF('Attīrīšanas process'!M45="","",'Attīrīšanas process'!M45)</f>
      </c>
      <c r="N107" s="56">
        <f>IF('Attīrīšanas process'!N45="","",'Attīrīšanas process'!N45)</f>
      </c>
      <c r="O107" s="56">
        <f>IF('Attīrīšanas process'!O45="","",'Attīrīšanas process'!O45)</f>
      </c>
    </row>
    <row r="108" spans="1:15" x14ac:dyDescent="0.25">
      <c r="A108" s="56">
        <f>IF('Attīrīšanas process'!A46="","",'Attīrīšanas process'!A46)</f>
      </c>
      <c r="B108" s="56">
        <f>IF('Attīrīšanas process'!B46="","",'Attīrīšanas process'!B46)</f>
      </c>
      <c r="C108" s="56">
        <f>IF('Attīrīšanas process'!C46="","",'Attīrīšanas process'!C46)</f>
      </c>
      <c r="D108" s="56">
        <f>IF('Attīrīšanas process'!D46="","",'Attīrīšanas process'!D46)</f>
      </c>
      <c r="E108" s="56">
        <f>IF('Attīrīšanas process'!E46="","",'Attīrīšanas process'!E46)</f>
      </c>
      <c r="F108" s="56">
        <f>IF('Attīrīšanas process'!F46="","",'Attīrīšanas process'!F46)</f>
      </c>
      <c r="G108" s="56">
        <f>IF('Attīrīšanas process'!G46="","",'Attīrīšanas process'!G46)</f>
      </c>
      <c r="H108" s="56">
        <f>IF('Attīrīšanas process'!H46="","",'Attīrīšanas process'!H46)</f>
      </c>
      <c r="I108" s="56">
        <f>IF('Attīrīšanas process'!I46="","",'Attīrīšanas process'!I46)</f>
      </c>
      <c r="J108" s="56">
        <f>IF('Attīrīšanas process'!J46="","",'Attīrīšanas process'!J46)</f>
      </c>
      <c r="K108" s="56">
        <f>IF('Attīrīšanas process'!K46="","",'Attīrīšanas process'!K46)</f>
      </c>
      <c r="L108" s="56">
        <f>IF('Attīrīšanas process'!L46="","",'Attīrīšanas process'!L46)</f>
      </c>
      <c r="M108" s="56">
        <f>IF('Attīrīšanas process'!M46="","",'Attīrīšanas process'!M46)</f>
      </c>
      <c r="N108" s="56">
        <f>IF('Attīrīšanas process'!N46="","",'Attīrīšanas process'!N46)</f>
      </c>
      <c r="O108" s="56">
        <f>IF('Attīrīšanas process'!O46="","",'Attīrīšanas process'!O46)</f>
      </c>
    </row>
    <row r="109" spans="1:15" x14ac:dyDescent="0.25">
      <c r="A109" s="56">
        <f>IF('Attīrīšanas process'!A47="","",'Attīrīšanas process'!A47)</f>
      </c>
      <c r="B109" s="56">
        <f>IF('Attīrīšanas process'!B47="","",'Attīrīšanas process'!B47)</f>
      </c>
      <c r="C109" s="56">
        <f>IF('Attīrīšanas process'!C47="","",'Attīrīšanas process'!C47)</f>
      </c>
      <c r="D109" s="56">
        <f>IF('Attīrīšanas process'!D47="","",'Attīrīšanas process'!D47)</f>
      </c>
      <c r="E109" s="56">
        <f>IF('Attīrīšanas process'!E47="","",'Attīrīšanas process'!E47)</f>
      </c>
      <c r="F109" s="56">
        <f>IF('Attīrīšanas process'!F47="","",'Attīrīšanas process'!F47)</f>
      </c>
      <c r="G109" s="56">
        <f>IF('Attīrīšanas process'!G47="","",'Attīrīšanas process'!G47)</f>
      </c>
      <c r="H109" s="56">
        <f>IF('Attīrīšanas process'!H47="","",'Attīrīšanas process'!H47)</f>
      </c>
      <c r="I109" s="56">
        <f>IF('Attīrīšanas process'!I47="","",'Attīrīšanas process'!I47)</f>
      </c>
      <c r="J109" s="56">
        <f>IF('Attīrīšanas process'!J47="","",'Attīrīšanas process'!J47)</f>
      </c>
      <c r="K109" s="56">
        <f>IF('Attīrīšanas process'!K47="","",'Attīrīšanas process'!K47)</f>
      </c>
      <c r="L109" s="56">
        <f>IF('Attīrīšanas process'!L47="","",'Attīrīšanas process'!L47)</f>
      </c>
      <c r="M109" s="56">
        <f>IF('Attīrīšanas process'!M47="","",'Attīrīšanas process'!M47)</f>
      </c>
      <c r="N109" s="56">
        <f>IF('Attīrīšanas process'!N47="","",'Attīrīšanas process'!N47)</f>
      </c>
      <c r="O109" s="56">
        <f>IF('Attīrīšanas process'!O47="","",'Attīrīšanas process'!O47)</f>
      </c>
    </row>
    <row r="110" spans="1:15" x14ac:dyDescent="0.25">
      <c r="A110" s="56">
        <f>IF('Attīrīšanas process'!A48="","",'Attīrīšanas process'!A48)</f>
      </c>
      <c r="B110" s="56">
        <f>IF('Attīrīšanas process'!B48="","",'Attīrīšanas process'!B48)</f>
      </c>
      <c r="C110" s="56">
        <f>IF('Attīrīšanas process'!C48="","",'Attīrīšanas process'!C48)</f>
      </c>
      <c r="D110" s="56">
        <f>IF('Attīrīšanas process'!D48="","",'Attīrīšanas process'!D48)</f>
      </c>
      <c r="E110" s="56">
        <f>IF('Attīrīšanas process'!E48="","",'Attīrīšanas process'!E48)</f>
      </c>
      <c r="F110" s="56">
        <f>IF('Attīrīšanas process'!F48="","",'Attīrīšanas process'!F48)</f>
      </c>
      <c r="G110" s="56">
        <f>IF('Attīrīšanas process'!G48="","",'Attīrīšanas process'!G48)</f>
      </c>
      <c r="H110" s="56">
        <f>IF('Attīrīšanas process'!H48="","",'Attīrīšanas process'!H48)</f>
      </c>
      <c r="I110" s="56">
        <f>IF('Attīrīšanas process'!I48="","",'Attīrīšanas process'!I48)</f>
      </c>
      <c r="J110" s="56">
        <f>IF('Attīrīšanas process'!J48="","",'Attīrīšanas process'!J48)</f>
      </c>
      <c r="K110" s="56">
        <f>IF('Attīrīšanas process'!K48="","",'Attīrīšanas process'!K48)</f>
      </c>
      <c r="L110" s="56">
        <f>IF('Attīrīšanas process'!L48="","",'Attīrīšanas process'!L48)</f>
      </c>
      <c r="M110" s="56">
        <f>IF('Attīrīšanas process'!M48="","",'Attīrīšanas process'!M48)</f>
      </c>
      <c r="N110" s="56">
        <f>IF('Attīrīšanas process'!N48="","",'Attīrīšanas process'!N48)</f>
      </c>
      <c r="O110" s="56">
        <f>IF('Attīrīšanas process'!O48="","",'Attīrīšanas process'!O48)</f>
      </c>
    </row>
    <row r="111" spans="1:15" x14ac:dyDescent="0.25">
      <c r="A111" s="56">
        <f>IF('Attīrīšanas process'!A49="","",'Attīrīšanas process'!A49)</f>
      </c>
      <c r="B111" s="56">
        <f>IF('Attīrīšanas process'!B49="","",'Attīrīšanas process'!B49)</f>
      </c>
      <c r="C111" s="56">
        <f>IF('Attīrīšanas process'!C49="","",'Attīrīšanas process'!C49)</f>
      </c>
      <c r="D111" s="56">
        <f>IF('Attīrīšanas process'!D49="","",'Attīrīšanas process'!D49)</f>
      </c>
      <c r="E111" s="56">
        <f>IF('Attīrīšanas process'!E49="","",'Attīrīšanas process'!E49)</f>
      </c>
      <c r="F111" s="56">
        <f>IF('Attīrīšanas process'!F49="","",'Attīrīšanas process'!F49)</f>
      </c>
      <c r="G111" s="56">
        <f>IF('Attīrīšanas process'!G49="","",'Attīrīšanas process'!G49)</f>
      </c>
      <c r="H111" s="56">
        <f>IF('Attīrīšanas process'!H49="","",'Attīrīšanas process'!H49)</f>
      </c>
      <c r="I111" s="56">
        <f>IF('Attīrīšanas process'!I49="","",'Attīrīšanas process'!I49)</f>
      </c>
      <c r="J111" s="56">
        <f>IF('Attīrīšanas process'!J49="","",'Attīrīšanas process'!J49)</f>
      </c>
      <c r="K111" s="56">
        <f>IF('Attīrīšanas process'!K49="","",'Attīrīšanas process'!K49)</f>
      </c>
      <c r="L111" s="56">
        <f>IF('Attīrīšanas process'!L49="","",'Attīrīšanas process'!L49)</f>
      </c>
      <c r="M111" s="56">
        <f>IF('Attīrīšanas process'!M49="","",'Attīrīšanas process'!M49)</f>
      </c>
      <c r="N111" s="56">
        <f>IF('Attīrīšanas process'!N49="","",'Attīrīšanas process'!N49)</f>
      </c>
      <c r="O111" s="56">
        <f>IF('Attīrīšanas process'!O49="","",'Attīrīšanas process'!O49)</f>
      </c>
    </row>
    <row r="112" spans="1:15" x14ac:dyDescent="0.25">
      <c r="A112" s="56">
        <f>IF('Attīrīšanas process'!A50="","",'Attīrīšanas process'!A50)</f>
      </c>
      <c r="B112" s="56">
        <f>IF('Attīrīšanas process'!B50="","",'Attīrīšanas process'!B50)</f>
      </c>
      <c r="C112" s="56">
        <f>IF('Attīrīšanas process'!C50="","",'Attīrīšanas process'!C50)</f>
      </c>
      <c r="D112" s="56">
        <f>IF('Attīrīšanas process'!D50="","",'Attīrīšanas process'!D50)</f>
      </c>
      <c r="E112" s="56">
        <f>IF('Attīrīšanas process'!E50="","",'Attīrīšanas process'!E50)</f>
      </c>
      <c r="F112" s="56">
        <f>IF('Attīrīšanas process'!F50="","",'Attīrīšanas process'!F50)</f>
      </c>
      <c r="G112" s="56">
        <f>IF('Attīrīšanas process'!G50="","",'Attīrīšanas process'!G50)</f>
      </c>
      <c r="H112" s="56">
        <f>IF('Attīrīšanas process'!H50="","",'Attīrīšanas process'!H50)</f>
      </c>
      <c r="I112" s="56">
        <f>IF('Attīrīšanas process'!I50="","",'Attīrīšanas process'!I50)</f>
      </c>
      <c r="J112" s="56">
        <f>IF('Attīrīšanas process'!J50="","",'Attīrīšanas process'!J50)</f>
      </c>
      <c r="K112" s="56">
        <f>IF('Attīrīšanas process'!K50="","",'Attīrīšanas process'!K50)</f>
      </c>
      <c r="L112" s="56">
        <f>IF('Attīrīšanas process'!L50="","",'Attīrīšanas process'!L50)</f>
      </c>
      <c r="M112" s="56">
        <f>IF('Attīrīšanas process'!M50="","",'Attīrīšanas process'!M50)</f>
      </c>
      <c r="N112" s="56">
        <f>IF('Attīrīšanas process'!N50="","",'Attīrīšanas process'!N50)</f>
      </c>
      <c r="O112" s="56">
        <f>IF('Attīrīšanas process'!O50="","",'Attīrīšanas process'!O50)</f>
      </c>
    </row>
    <row r="113" spans="1:15" x14ac:dyDescent="0.25">
      <c r="A113" s="56">
        <f>IF('Attīrīšanas process'!A51="","",'Attīrīšanas process'!A51)</f>
      </c>
      <c r="B113" s="56">
        <f>IF('Attīrīšanas process'!B51="","",'Attīrīšanas process'!B51)</f>
      </c>
      <c r="C113" s="56">
        <f>IF('Attīrīšanas process'!C51="","",'Attīrīšanas process'!C51)</f>
      </c>
      <c r="D113" s="56">
        <f>IF('Attīrīšanas process'!D51="","",'Attīrīšanas process'!D51)</f>
      </c>
      <c r="E113" s="56">
        <f>IF('Attīrīšanas process'!E51="","",'Attīrīšanas process'!E51)</f>
      </c>
      <c r="F113" s="56">
        <f>IF('Attīrīšanas process'!F51="","",'Attīrīšanas process'!F51)</f>
      </c>
      <c r="G113" s="56">
        <f>IF('Attīrīšanas process'!G51="","",'Attīrīšanas process'!G51)</f>
      </c>
      <c r="H113" s="56">
        <f>IF('Attīrīšanas process'!H51="","",'Attīrīšanas process'!H51)</f>
      </c>
      <c r="I113" s="56">
        <f>IF('Attīrīšanas process'!I51="","",'Attīrīšanas process'!I51)</f>
      </c>
      <c r="J113" s="56">
        <f>IF('Attīrīšanas process'!J51="","",'Attīrīšanas process'!J51)</f>
      </c>
      <c r="K113" s="56">
        <f>IF('Attīrīšanas process'!K51="","",'Attīrīšanas process'!K51)</f>
      </c>
      <c r="L113" s="56">
        <f>IF('Attīrīšanas process'!L51="","",'Attīrīšanas process'!L51)</f>
      </c>
      <c r="M113" s="56">
        <f>IF('Attīrīšanas process'!M51="","",'Attīrīšanas process'!M51)</f>
      </c>
      <c r="N113" s="56">
        <f>IF('Attīrīšanas process'!N51="","",'Attīrīšanas process'!N51)</f>
      </c>
      <c r="O113" s="56">
        <f>IF('Attīrīšanas process'!O51="","",'Attīrīšanas process'!O51)</f>
      </c>
    </row>
    <row r="114" spans="1:15" x14ac:dyDescent="0.25">
      <c r="A114" s="56">
        <f>IF('Attīrīšanas process'!A52="","",'Attīrīšanas process'!A52)</f>
      </c>
      <c r="B114" s="56">
        <f>IF('Attīrīšanas process'!B52="","",'Attīrīšanas process'!B52)</f>
      </c>
      <c r="C114" s="56">
        <f>IF('Attīrīšanas process'!C52="","",'Attīrīšanas process'!C52)</f>
      </c>
      <c r="D114" s="56">
        <f>IF('Attīrīšanas process'!D52="","",'Attīrīšanas process'!D52)</f>
      </c>
      <c r="E114" s="56">
        <f>IF('Attīrīšanas process'!E52="","",'Attīrīšanas process'!E52)</f>
      </c>
      <c r="F114" s="56">
        <f>IF('Attīrīšanas process'!F52="","",'Attīrīšanas process'!F52)</f>
      </c>
      <c r="G114" s="56">
        <f>IF('Attīrīšanas process'!G52="","",'Attīrīšanas process'!G52)</f>
      </c>
      <c r="H114" s="56">
        <f>IF('Attīrīšanas process'!H52="","",'Attīrīšanas process'!H52)</f>
      </c>
      <c r="I114" s="56">
        <f>IF('Attīrīšanas process'!I52="","",'Attīrīšanas process'!I52)</f>
      </c>
      <c r="J114" s="56">
        <f>IF('Attīrīšanas process'!J52="","",'Attīrīšanas process'!J52)</f>
      </c>
      <c r="K114" s="56">
        <f>IF('Attīrīšanas process'!K52="","",'Attīrīšanas process'!K52)</f>
      </c>
      <c r="L114" s="56">
        <f>IF('Attīrīšanas process'!L52="","",'Attīrīšanas process'!L52)</f>
      </c>
      <c r="M114" s="56">
        <f>IF('Attīrīšanas process'!M52="","",'Attīrīšanas process'!M52)</f>
      </c>
      <c r="N114" s="56">
        <f>IF('Attīrīšanas process'!N52="","",'Attīrīšanas process'!N52)</f>
      </c>
      <c r="O114" s="56">
        <f>IF('Attīrīšanas process'!O52="","",'Attīrīšanas process'!O52)</f>
      </c>
    </row>
    <row r="115" spans="1:15" x14ac:dyDescent="0.25">
      <c r="A115" s="56">
        <f>IF('Attīrīšanas process'!A53="","",'Attīrīšanas process'!A53)</f>
      </c>
      <c r="B115" s="56">
        <f>IF('Attīrīšanas process'!B53="","",'Attīrīšanas process'!B53)</f>
      </c>
      <c r="C115" s="56">
        <f>IF('Attīrīšanas process'!C53="","",'Attīrīšanas process'!C53)</f>
      </c>
      <c r="D115" s="56">
        <f>IF('Attīrīšanas process'!D53="","",'Attīrīšanas process'!D53)</f>
      </c>
      <c r="E115" s="56">
        <f>IF('Attīrīšanas process'!E53="","",'Attīrīšanas process'!E53)</f>
      </c>
      <c r="F115" s="56">
        <f>IF('Attīrīšanas process'!F53="","",'Attīrīšanas process'!F53)</f>
      </c>
      <c r="G115" s="56">
        <f>IF('Attīrīšanas process'!G53="","",'Attīrīšanas process'!G53)</f>
      </c>
      <c r="H115" s="56">
        <f>IF('Attīrīšanas process'!H53="","",'Attīrīšanas process'!H53)</f>
      </c>
      <c r="I115" s="56">
        <f>IF('Attīrīšanas process'!I53="","",'Attīrīšanas process'!I53)</f>
      </c>
      <c r="J115" s="56">
        <f>IF('Attīrīšanas process'!J53="","",'Attīrīšanas process'!J53)</f>
      </c>
      <c r="K115" s="56">
        <f>IF('Attīrīšanas process'!K53="","",'Attīrīšanas process'!K53)</f>
      </c>
      <c r="L115" s="56">
        <f>IF('Attīrīšanas process'!L53="","",'Attīrīšanas process'!L53)</f>
      </c>
      <c r="M115" s="56">
        <f>IF('Attīrīšanas process'!M53="","",'Attīrīšanas process'!M53)</f>
      </c>
      <c r="N115" s="56">
        <f>IF('Attīrīšanas process'!N53="","",'Attīrīšanas process'!N53)</f>
      </c>
      <c r="O115" s="56">
        <f>IF('Attīrīšanas process'!O53="","",'Attīrīšanas process'!O53)</f>
      </c>
    </row>
    <row r="116" spans="1:15" x14ac:dyDescent="0.25">
      <c r="A116" s="56">
        <f>IF('Attīrīšanas process'!A54="","",'Attīrīšanas process'!A54)</f>
      </c>
      <c r="B116" s="56">
        <f>IF('Attīrīšanas process'!B54="","",'Attīrīšanas process'!B54)</f>
      </c>
      <c r="C116" s="56">
        <f>IF('Attīrīšanas process'!C54="","",'Attīrīšanas process'!C54)</f>
      </c>
      <c r="D116" s="56">
        <f>IF('Attīrīšanas process'!D54="","",'Attīrīšanas process'!D54)</f>
      </c>
      <c r="E116" s="56">
        <f>IF('Attīrīšanas process'!E54="","",'Attīrīšanas process'!E54)</f>
      </c>
      <c r="F116" s="56">
        <f>IF('Attīrīšanas process'!F54="","",'Attīrīšanas process'!F54)</f>
      </c>
      <c r="G116" s="56">
        <f>IF('Attīrīšanas process'!G54="","",'Attīrīšanas process'!G54)</f>
      </c>
      <c r="H116" s="56">
        <f>IF('Attīrīšanas process'!H54="","",'Attīrīšanas process'!H54)</f>
      </c>
      <c r="I116" s="56">
        <f>IF('Attīrīšanas process'!I54="","",'Attīrīšanas process'!I54)</f>
      </c>
      <c r="J116" s="56">
        <f>IF('Attīrīšanas process'!J54="","",'Attīrīšanas process'!J54)</f>
      </c>
      <c r="K116" s="56">
        <f>IF('Attīrīšanas process'!K54="","",'Attīrīšanas process'!K54)</f>
      </c>
      <c r="L116" s="56">
        <f>IF('Attīrīšanas process'!L54="","",'Attīrīšanas process'!L54)</f>
      </c>
      <c r="M116" s="56">
        <f>IF('Attīrīšanas process'!M54="","",'Attīrīšanas process'!M54)</f>
      </c>
      <c r="N116" s="56">
        <f>IF('Attīrīšanas process'!N54="","",'Attīrīšanas process'!N54)</f>
      </c>
      <c r="O116" s="56">
        <f>IF('Attīrīšanas process'!O54="","",'Attīrīšanas process'!O54)</f>
      </c>
    </row>
    <row r="117" spans="1:15" x14ac:dyDescent="0.25">
      <c r="A117" s="56">
        <f>IF('Attīrīšanas process'!A55="","",'Attīrīšanas process'!A55)</f>
      </c>
      <c r="B117" s="56">
        <f>IF('Attīrīšanas process'!B55="","",'Attīrīšanas process'!B55)</f>
      </c>
      <c r="C117" s="56">
        <f>IF('Attīrīšanas process'!C55="","",'Attīrīšanas process'!C55)</f>
      </c>
      <c r="D117" s="56">
        <f>IF('Attīrīšanas process'!D55="","",'Attīrīšanas process'!D55)</f>
      </c>
      <c r="E117" s="56">
        <f>IF('Attīrīšanas process'!E55="","",'Attīrīšanas process'!E55)</f>
      </c>
      <c r="F117" s="56">
        <f>IF('Attīrīšanas process'!F55="","",'Attīrīšanas process'!F55)</f>
      </c>
      <c r="G117" s="56">
        <f>IF('Attīrīšanas process'!G55="","",'Attīrīšanas process'!G55)</f>
      </c>
      <c r="H117" s="56">
        <f>IF('Attīrīšanas process'!H55="","",'Attīrīšanas process'!H55)</f>
      </c>
      <c r="I117" s="56">
        <f>IF('Attīrīšanas process'!I55="","",'Attīrīšanas process'!I55)</f>
      </c>
      <c r="J117" s="56">
        <f>IF('Attīrīšanas process'!J55="","",'Attīrīšanas process'!J55)</f>
      </c>
      <c r="K117" s="56">
        <f>IF('Attīrīšanas process'!K55="","",'Attīrīšanas process'!K55)</f>
      </c>
      <c r="L117" s="56">
        <f>IF('Attīrīšanas process'!L55="","",'Attīrīšanas process'!L55)</f>
      </c>
      <c r="M117" s="56">
        <f>IF('Attīrīšanas process'!M55="","",'Attīrīšanas process'!M55)</f>
      </c>
      <c r="N117" s="56">
        <f>IF('Attīrīšanas process'!N55="","",'Attīrīšanas process'!N55)</f>
      </c>
      <c r="O117" s="56">
        <f>IF('Attīrīšanas process'!O55="","",'Attīrīšanas process'!O55)</f>
      </c>
    </row>
    <row r="118" spans="1:15" x14ac:dyDescent="0.25">
      <c r="A118" s="56">
        <f>IF('Attīrīšanas process'!A56="","",'Attīrīšanas process'!A56)</f>
      </c>
      <c r="B118" s="56">
        <f>IF('Attīrīšanas process'!B56="","",'Attīrīšanas process'!B56)</f>
      </c>
      <c r="C118" s="56">
        <f>IF('Attīrīšanas process'!C56="","",'Attīrīšanas process'!C56)</f>
      </c>
      <c r="D118" s="56">
        <f>IF('Attīrīšanas process'!D56="","",'Attīrīšanas process'!D56)</f>
      </c>
      <c r="E118" s="56">
        <f>IF('Attīrīšanas process'!E56="","",'Attīrīšanas process'!E56)</f>
      </c>
      <c r="F118" s="56">
        <f>IF('Attīrīšanas process'!F56="","",'Attīrīšanas process'!F56)</f>
      </c>
      <c r="G118" s="56">
        <f>IF('Attīrīšanas process'!G56="","",'Attīrīšanas process'!G56)</f>
      </c>
      <c r="H118" s="56">
        <f>IF('Attīrīšanas process'!H56="","",'Attīrīšanas process'!H56)</f>
      </c>
      <c r="I118" s="56">
        <f>IF('Attīrīšanas process'!I56="","",'Attīrīšanas process'!I56)</f>
      </c>
      <c r="J118" s="56">
        <f>IF('Attīrīšanas process'!J56="","",'Attīrīšanas process'!J56)</f>
      </c>
      <c r="K118" s="56">
        <f>IF('Attīrīšanas process'!K56="","",'Attīrīšanas process'!K56)</f>
      </c>
      <c r="L118" s="56">
        <f>IF('Attīrīšanas process'!L56="","",'Attīrīšanas process'!L56)</f>
      </c>
      <c r="M118" s="56">
        <f>IF('Attīrīšanas process'!M56="","",'Attīrīšanas process'!M56)</f>
      </c>
      <c r="N118" s="56">
        <f>IF('Attīrīšanas process'!N56="","",'Attīrīšanas process'!N56)</f>
      </c>
      <c r="O118" s="56">
        <f>IF('Attīrīšanas process'!O56="","",'Attīrīšanas process'!O56)</f>
      </c>
    </row>
    <row r="119" spans="1:15" x14ac:dyDescent="0.25">
      <c r="A119" s="56">
        <f>IF('Attīrīšanas process'!A57="","",'Attīrīšanas process'!A57)</f>
      </c>
      <c r="B119" s="56">
        <f>IF('Attīrīšanas process'!B57="","",'Attīrīšanas process'!B57)</f>
      </c>
      <c r="C119" s="56">
        <f>IF('Attīrīšanas process'!C57="","",'Attīrīšanas process'!C57)</f>
      </c>
      <c r="D119" s="56">
        <f>IF('Attīrīšanas process'!D57="","",'Attīrīšanas process'!D57)</f>
      </c>
      <c r="E119" s="56">
        <f>IF('Attīrīšanas process'!E57="","",'Attīrīšanas process'!E57)</f>
      </c>
      <c r="F119" s="56">
        <f>IF('Attīrīšanas process'!F57="","",'Attīrīšanas process'!F57)</f>
      </c>
      <c r="G119" s="56">
        <f>IF('Attīrīšanas process'!G57="","",'Attīrīšanas process'!G57)</f>
      </c>
      <c r="H119" s="56">
        <f>IF('Attīrīšanas process'!H57="","",'Attīrīšanas process'!H57)</f>
      </c>
      <c r="I119" s="56">
        <f>IF('Attīrīšanas process'!I57="","",'Attīrīšanas process'!I57)</f>
      </c>
      <c r="J119" s="56">
        <f>IF('Attīrīšanas process'!J57="","",'Attīrīšanas process'!J57)</f>
      </c>
      <c r="K119" s="56">
        <f>IF('Attīrīšanas process'!K57="","",'Attīrīšanas process'!K57)</f>
      </c>
      <c r="L119" s="56">
        <f>IF('Attīrīšanas process'!L57="","",'Attīrīšanas process'!L57)</f>
      </c>
      <c r="M119" s="56">
        <f>IF('Attīrīšanas process'!M57="","",'Attīrīšanas process'!M57)</f>
      </c>
      <c r="N119" s="56">
        <f>IF('Attīrīšanas process'!N57="","",'Attīrīšanas process'!N57)</f>
      </c>
      <c r="O119" s="56">
        <f>IF('Attīrīšanas process'!O57="","",'Attīrīšanas process'!O57)</f>
      </c>
    </row>
    <row r="120" spans="1:15" x14ac:dyDescent="0.25">
      <c r="A120" s="56">
        <f>IF('Attīrīšanas process'!A58="","",'Attīrīšanas process'!A58)</f>
      </c>
      <c r="B120" s="56">
        <f>IF('Attīrīšanas process'!B58="","",'Attīrīšanas process'!B58)</f>
      </c>
      <c r="C120" s="56">
        <f>IF('Attīrīšanas process'!C58="","",'Attīrīšanas process'!C58)</f>
      </c>
      <c r="D120" s="56">
        <f>IF('Attīrīšanas process'!D58="","",'Attīrīšanas process'!D58)</f>
      </c>
      <c r="E120" s="56">
        <f>IF('Attīrīšanas process'!E58="","",'Attīrīšanas process'!E58)</f>
      </c>
      <c r="F120" s="56">
        <f>IF('Attīrīšanas process'!F58="","",'Attīrīšanas process'!F58)</f>
      </c>
      <c r="G120" s="56">
        <f>IF('Attīrīšanas process'!G58="","",'Attīrīšanas process'!G58)</f>
      </c>
      <c r="H120" s="56">
        <f>IF('Attīrīšanas process'!H58="","",'Attīrīšanas process'!H58)</f>
      </c>
      <c r="I120" s="56">
        <f>IF('Attīrīšanas process'!I58="","",'Attīrīšanas process'!I58)</f>
      </c>
      <c r="J120" s="56">
        <f>IF('Attīrīšanas process'!J58="","",'Attīrīšanas process'!J58)</f>
      </c>
      <c r="K120" s="56">
        <f>IF('Attīrīšanas process'!K58="","",'Attīrīšanas process'!K58)</f>
      </c>
      <c r="L120" s="56">
        <f>IF('Attīrīšanas process'!L58="","",'Attīrīšanas process'!L58)</f>
      </c>
      <c r="M120" s="56">
        <f>IF('Attīrīšanas process'!M58="","",'Attīrīšanas process'!M58)</f>
      </c>
      <c r="N120" s="56">
        <f>IF('Attīrīšanas process'!N58="","",'Attīrīšanas process'!N58)</f>
      </c>
      <c r="O120" s="56">
        <f>IF('Attīrīšanas process'!O58="","",'Attīrīšanas process'!O58)</f>
      </c>
    </row>
    <row r="121" spans="1:15" x14ac:dyDescent="0.25">
      <c r="A121" s="56">
        <f>IF('Attīrīšanas process'!A59="","",'Attīrīšanas process'!A59)</f>
      </c>
      <c r="B121" s="56">
        <f>IF('Attīrīšanas process'!B59="","",'Attīrīšanas process'!B59)</f>
      </c>
      <c r="C121" s="56">
        <f>IF('Attīrīšanas process'!C59="","",'Attīrīšanas process'!C59)</f>
      </c>
      <c r="D121" s="56">
        <f>IF('Attīrīšanas process'!D59="","",'Attīrīšanas process'!D59)</f>
      </c>
      <c r="E121" s="56">
        <f>IF('Attīrīšanas process'!E59="","",'Attīrīšanas process'!E59)</f>
      </c>
      <c r="F121" s="56">
        <f>IF('Attīrīšanas process'!F59="","",'Attīrīšanas process'!F59)</f>
      </c>
      <c r="G121" s="56">
        <f>IF('Attīrīšanas process'!G59="","",'Attīrīšanas process'!G59)</f>
      </c>
      <c r="H121" s="56">
        <f>IF('Attīrīšanas process'!H59="","",'Attīrīšanas process'!H59)</f>
      </c>
      <c r="I121" s="56">
        <f>IF('Attīrīšanas process'!I59="","",'Attīrīšanas process'!I59)</f>
      </c>
      <c r="J121" s="56">
        <f>IF('Attīrīšanas process'!J59="","",'Attīrīšanas process'!J59)</f>
      </c>
      <c r="K121" s="56">
        <f>IF('Attīrīšanas process'!K59="","",'Attīrīšanas process'!K59)</f>
      </c>
      <c r="L121" s="56">
        <f>IF('Attīrīšanas process'!L59="","",'Attīrīšanas process'!L59)</f>
      </c>
      <c r="M121" s="56">
        <f>IF('Attīrīšanas process'!M59="","",'Attīrīšanas process'!M59)</f>
      </c>
      <c r="N121" s="56">
        <f>IF('Attīrīšanas process'!N59="","",'Attīrīšanas process'!N59)</f>
      </c>
      <c r="O121" s="56">
        <f>IF('Attīrīšanas process'!O59="","",'Attīrīšanas process'!O59)</f>
      </c>
    </row>
    <row r="122" spans="1:15" x14ac:dyDescent="0.25">
      <c r="A122" s="56">
        <f>IF('Attīrīšanas process'!A60="","",'Attīrīšanas process'!A60)</f>
      </c>
      <c r="B122" s="56">
        <f>IF('Attīrīšanas process'!B60="","",'Attīrīšanas process'!B60)</f>
      </c>
      <c r="C122" s="56">
        <f>IF('Attīrīšanas process'!C60="","",'Attīrīšanas process'!C60)</f>
      </c>
      <c r="D122" s="56">
        <f>IF('Attīrīšanas process'!D60="","",'Attīrīšanas process'!D60)</f>
      </c>
      <c r="E122" s="56">
        <f>IF('Attīrīšanas process'!E60="","",'Attīrīšanas process'!E60)</f>
      </c>
      <c r="F122" s="56">
        <f>IF('Attīrīšanas process'!F60="","",'Attīrīšanas process'!F60)</f>
      </c>
      <c r="G122" s="56">
        <f>IF('Attīrīšanas process'!G60="","",'Attīrīšanas process'!G60)</f>
      </c>
      <c r="H122" s="56">
        <f>IF('Attīrīšanas process'!H60="","",'Attīrīšanas process'!H60)</f>
      </c>
      <c r="I122" s="56">
        <f>IF('Attīrīšanas process'!I60="","",'Attīrīšanas process'!I60)</f>
      </c>
      <c r="J122" s="56">
        <f>IF('Attīrīšanas process'!J60="","",'Attīrīšanas process'!J60)</f>
      </c>
      <c r="K122" s="56">
        <f>IF('Attīrīšanas process'!K60="","",'Attīrīšanas process'!K60)</f>
      </c>
      <c r="L122" s="56">
        <f>IF('Attīrīšanas process'!L60="","",'Attīrīšanas process'!L60)</f>
      </c>
      <c r="M122" s="56">
        <f>IF('Attīrīšanas process'!M60="","",'Attīrīšanas process'!M60)</f>
      </c>
      <c r="N122" s="56">
        <f>IF('Attīrīšanas process'!N60="","",'Attīrīšanas process'!N60)</f>
      </c>
      <c r="O122" s="56">
        <f>IF('Attīrīšanas process'!O60="","",'Attīrīšanas process'!O60)</f>
      </c>
    </row>
    <row r="123" spans="1:15" x14ac:dyDescent="0.25">
      <c r="A123" s="56">
        <f>IF('Attīrīšanas process'!A61="","",'Attīrīšanas process'!A61)</f>
      </c>
      <c r="B123" s="56">
        <f>IF('Attīrīšanas process'!B61="","",'Attīrīšanas process'!B61)</f>
      </c>
      <c r="C123" s="56">
        <f>IF('Attīrīšanas process'!C61="","",'Attīrīšanas process'!C61)</f>
      </c>
      <c r="D123" s="56">
        <f>IF('Attīrīšanas process'!D61="","",'Attīrīšanas process'!D61)</f>
      </c>
      <c r="E123" s="56">
        <f>IF('Attīrīšanas process'!E61="","",'Attīrīšanas process'!E61)</f>
      </c>
      <c r="F123" s="56">
        <f>IF('Attīrīšanas process'!F61="","",'Attīrīšanas process'!F61)</f>
      </c>
      <c r="G123" s="56">
        <f>IF('Attīrīšanas process'!G61="","",'Attīrīšanas process'!G61)</f>
      </c>
      <c r="H123" s="56">
        <f>IF('Attīrīšanas process'!H61="","",'Attīrīšanas process'!H61)</f>
      </c>
      <c r="I123" s="56">
        <f>IF('Attīrīšanas process'!I61="","",'Attīrīšanas process'!I61)</f>
      </c>
      <c r="J123" s="56">
        <f>IF('Attīrīšanas process'!J61="","",'Attīrīšanas process'!J61)</f>
      </c>
      <c r="K123" s="56">
        <f>IF('Attīrīšanas process'!K61="","",'Attīrīšanas process'!K61)</f>
      </c>
      <c r="L123" s="56">
        <f>IF('Attīrīšanas process'!L61="","",'Attīrīšanas process'!L61)</f>
      </c>
      <c r="M123" s="56">
        <f>IF('Attīrīšanas process'!M61="","",'Attīrīšanas process'!M61)</f>
      </c>
      <c r="N123" s="56">
        <f>IF('Attīrīšanas process'!N61="","",'Attīrīšanas process'!N61)</f>
      </c>
      <c r="O123" s="56">
        <f>IF('Attīrīšanas process'!O61="","",'Attīrīšanas process'!O61)</f>
      </c>
    </row>
    <row r="124" spans="1:15" x14ac:dyDescent="0.25">
      <c r="A124" s="56">
        <f>IF('Attīrīšanas process'!A62="","",'Attīrīšanas process'!A62)</f>
      </c>
      <c r="B124" s="56">
        <f>IF('Attīrīšanas process'!B62="","",'Attīrīšanas process'!B62)</f>
      </c>
      <c r="C124" s="56">
        <f>IF('Attīrīšanas process'!C62="","",'Attīrīšanas process'!C62)</f>
      </c>
      <c r="D124" s="56">
        <f>IF('Attīrīšanas process'!D62="","",'Attīrīšanas process'!D62)</f>
      </c>
      <c r="E124" s="56">
        <f>IF('Attīrīšanas process'!E62="","",'Attīrīšanas process'!E62)</f>
      </c>
      <c r="F124" s="56">
        <f>IF('Attīrīšanas process'!F62="","",'Attīrīšanas process'!F62)</f>
      </c>
      <c r="G124" s="56">
        <f>IF('Attīrīšanas process'!G62="","",'Attīrīšanas process'!G62)</f>
      </c>
      <c r="H124" s="56">
        <f>IF('Attīrīšanas process'!H62="","",'Attīrīšanas process'!H62)</f>
      </c>
      <c r="I124" s="56">
        <f>IF('Attīrīšanas process'!I62="","",'Attīrīšanas process'!I62)</f>
      </c>
      <c r="J124" s="56">
        <f>IF('Attīrīšanas process'!J62="","",'Attīrīšanas process'!J62)</f>
      </c>
      <c r="K124" s="56">
        <f>IF('Attīrīšanas process'!K62="","",'Attīrīšanas process'!K62)</f>
      </c>
      <c r="L124" s="56">
        <f>IF('Attīrīšanas process'!L62="","",'Attīrīšanas process'!L62)</f>
      </c>
      <c r="M124" s="56">
        <f>IF('Attīrīšanas process'!M62="","",'Attīrīšanas process'!M62)</f>
      </c>
      <c r="N124" s="56">
        <f>IF('Attīrīšanas process'!N62="","",'Attīrīšanas process'!N62)</f>
      </c>
      <c r="O124" s="56">
        <f>IF('Attīrīšanas process'!O62="","",'Attīrīšanas process'!O62)</f>
      </c>
    </row>
    <row r="125" spans="1:15" x14ac:dyDescent="0.25">
      <c r="A125" s="56">
        <f>IF('Attīrīšanas process'!A63="","",'Attīrīšanas process'!A63)</f>
      </c>
      <c r="B125" s="56">
        <f>IF('Attīrīšanas process'!B63="","",'Attīrīšanas process'!B63)</f>
      </c>
      <c r="C125" s="56">
        <f>IF('Attīrīšanas process'!C63="","",'Attīrīšanas process'!C63)</f>
      </c>
      <c r="D125" s="56">
        <f>IF('Attīrīšanas process'!D63="","",'Attīrīšanas process'!D63)</f>
      </c>
      <c r="E125" s="56">
        <f>IF('Attīrīšanas process'!E63="","",'Attīrīšanas process'!E63)</f>
      </c>
      <c r="F125" s="56">
        <f>IF('Attīrīšanas process'!F63="","",'Attīrīšanas process'!F63)</f>
      </c>
      <c r="G125" s="56">
        <f>IF('Attīrīšanas process'!G63="","",'Attīrīšanas process'!G63)</f>
      </c>
      <c r="H125" s="56">
        <f>IF('Attīrīšanas process'!H63="","",'Attīrīšanas process'!H63)</f>
      </c>
      <c r="I125" s="56">
        <f>IF('Attīrīšanas process'!I63="","",'Attīrīšanas process'!I63)</f>
      </c>
      <c r="J125" s="56">
        <f>IF('Attīrīšanas process'!J63="","",'Attīrīšanas process'!J63)</f>
      </c>
      <c r="K125" s="56">
        <f>IF('Attīrīšanas process'!K63="","",'Attīrīšanas process'!K63)</f>
      </c>
      <c r="L125" s="56">
        <f>IF('Attīrīšanas process'!L63="","",'Attīrīšanas process'!L63)</f>
      </c>
      <c r="M125" s="56">
        <f>IF('Attīrīšanas process'!M63="","",'Attīrīšanas process'!M63)</f>
      </c>
      <c r="N125" s="56">
        <f>IF('Attīrīšanas process'!N63="","",'Attīrīšanas process'!N63)</f>
      </c>
      <c r="O125" s="56">
        <f>IF('Attīrīšanas process'!O63="","",'Attīrīšanas process'!O63)</f>
      </c>
    </row>
    <row r="126" spans="1:15" x14ac:dyDescent="0.25">
      <c r="A126" s="56">
        <f>IF('Attīrīšanas process'!A64="","",'Attīrīšanas process'!A64)</f>
      </c>
      <c r="B126" s="56">
        <f>IF('Attīrīšanas process'!B64="","",'Attīrīšanas process'!B64)</f>
      </c>
      <c r="C126" s="56">
        <f>IF('Attīrīšanas process'!C64="","",'Attīrīšanas process'!C64)</f>
      </c>
      <c r="D126" s="56">
        <f>IF('Attīrīšanas process'!D64="","",'Attīrīšanas process'!D64)</f>
      </c>
      <c r="E126" s="56">
        <f>IF('Attīrīšanas process'!E64="","",'Attīrīšanas process'!E64)</f>
      </c>
      <c r="F126" s="56">
        <f>IF('Attīrīšanas process'!F64="","",'Attīrīšanas process'!F64)</f>
      </c>
      <c r="G126" s="56">
        <f>IF('Attīrīšanas process'!G64="","",'Attīrīšanas process'!G64)</f>
      </c>
      <c r="H126" s="56">
        <f>IF('Attīrīšanas process'!H64="","",'Attīrīšanas process'!H64)</f>
      </c>
      <c r="I126" s="56">
        <f>IF('Attīrīšanas process'!I64="","",'Attīrīšanas process'!I64)</f>
      </c>
      <c r="J126" s="56">
        <f>IF('Attīrīšanas process'!J64="","",'Attīrīšanas process'!J64)</f>
      </c>
      <c r="K126" s="56">
        <f>IF('Attīrīšanas process'!K64="","",'Attīrīšanas process'!K64)</f>
      </c>
      <c r="L126" s="56">
        <f>IF('Attīrīšanas process'!L64="","",'Attīrīšanas process'!L64)</f>
      </c>
      <c r="M126" s="56">
        <f>IF('Attīrīšanas process'!M64="","",'Attīrīšanas process'!M64)</f>
      </c>
      <c r="N126" s="56">
        <f>IF('Attīrīšanas process'!N64="","",'Attīrīšanas process'!N64)</f>
      </c>
      <c r="O126" s="56">
        <f>IF('Attīrīšanas process'!O64="","",'Attīrīšanas process'!O64)</f>
      </c>
    </row>
    <row r="127" spans="1:15" x14ac:dyDescent="0.25">
      <c r="A127" s="56">
        <f>IF('Attīrīšanas process'!A65="","",'Attīrīšanas process'!A65)</f>
      </c>
      <c r="B127" s="56">
        <f>IF('Attīrīšanas process'!B65="","",'Attīrīšanas process'!B65)</f>
      </c>
      <c r="C127" s="56">
        <f>IF('Attīrīšanas process'!C65="","",'Attīrīšanas process'!C65)</f>
      </c>
      <c r="D127" s="56">
        <f>IF('Attīrīšanas process'!D65="","",'Attīrīšanas process'!D65)</f>
      </c>
      <c r="E127" s="56">
        <f>IF('Attīrīšanas process'!E65="","",'Attīrīšanas process'!E65)</f>
      </c>
      <c r="F127" s="56">
        <f>IF('Attīrīšanas process'!F65="","",'Attīrīšanas process'!F65)</f>
      </c>
      <c r="G127" s="56">
        <f>IF('Attīrīšanas process'!G65="","",'Attīrīšanas process'!G65)</f>
      </c>
      <c r="H127" s="56">
        <f>IF('Attīrīšanas process'!H65="","",'Attīrīšanas process'!H65)</f>
      </c>
      <c r="I127" s="56">
        <f>IF('Attīrīšanas process'!I65="","",'Attīrīšanas process'!I65)</f>
      </c>
      <c r="J127" s="56">
        <f>IF('Attīrīšanas process'!J65="","",'Attīrīšanas process'!J65)</f>
      </c>
      <c r="K127" s="56">
        <f>IF('Attīrīšanas process'!K65="","",'Attīrīšanas process'!K65)</f>
      </c>
      <c r="L127" s="56">
        <f>IF('Attīrīšanas process'!L65="","",'Attīrīšanas process'!L65)</f>
      </c>
      <c r="M127" s="56">
        <f>IF('Attīrīšanas process'!M65="","",'Attīrīšanas process'!M65)</f>
      </c>
      <c r="N127" s="56">
        <f>IF('Attīrīšanas process'!N65="","",'Attīrīšanas process'!N65)</f>
      </c>
      <c r="O127" s="56">
        <f>IF('Attīrīšanas process'!O65="","",'Attīrīšanas process'!O65)</f>
      </c>
    </row>
    <row r="128" spans="1:15" x14ac:dyDescent="0.25">
      <c r="A128" s="56">
        <f>IF('Attīrīšanas process'!A66="","",'Attīrīšanas process'!A66)</f>
      </c>
      <c r="B128" s="56">
        <f>IF('Attīrīšanas process'!B66="","",'Attīrīšanas process'!B66)</f>
      </c>
      <c r="C128" s="56">
        <f>IF('Attīrīšanas process'!C66="","",'Attīrīšanas process'!C66)</f>
      </c>
      <c r="D128" s="56">
        <f>IF('Attīrīšanas process'!D66="","",'Attīrīšanas process'!D66)</f>
      </c>
      <c r="E128" s="56">
        <f>IF('Attīrīšanas process'!E66="","",'Attīrīšanas process'!E66)</f>
      </c>
      <c r="F128" s="56">
        <f>IF('Attīrīšanas process'!F66="","",'Attīrīšanas process'!F66)</f>
      </c>
      <c r="G128" s="56">
        <f>IF('Attīrīšanas process'!G66="","",'Attīrīšanas process'!G66)</f>
      </c>
      <c r="H128" s="56">
        <f>IF('Attīrīšanas process'!H66="","",'Attīrīšanas process'!H66)</f>
      </c>
      <c r="I128" s="56">
        <f>IF('Attīrīšanas process'!I66="","",'Attīrīšanas process'!I66)</f>
      </c>
      <c r="J128" s="56">
        <f>IF('Attīrīšanas process'!J66="","",'Attīrīšanas process'!J66)</f>
      </c>
      <c r="K128" s="56">
        <f>IF('Attīrīšanas process'!K66="","",'Attīrīšanas process'!K66)</f>
      </c>
      <c r="L128" s="56">
        <f>IF('Attīrīšanas process'!L66="","",'Attīrīšanas process'!L66)</f>
      </c>
      <c r="M128" s="56">
        <f>IF('Attīrīšanas process'!M66="","",'Attīrīšanas process'!M66)</f>
      </c>
      <c r="N128" s="56">
        <f>IF('Attīrīšanas process'!N66="","",'Attīrīšanas process'!N66)</f>
      </c>
      <c r="O128" s="56">
        <f>IF('Attīrīšanas process'!O66="","",'Attīrīšanas process'!O66)</f>
      </c>
    </row>
    <row r="129" spans="1:15" x14ac:dyDescent="0.25">
      <c r="A129" s="56">
        <f>IF('Attīrīšanas process'!A67="","",'Attīrīšanas process'!A67)</f>
      </c>
      <c r="B129" s="56">
        <f>IF('Attīrīšanas process'!B67="","",'Attīrīšanas process'!B67)</f>
      </c>
      <c r="C129" s="56">
        <f>IF('Attīrīšanas process'!C67="","",'Attīrīšanas process'!C67)</f>
      </c>
      <c r="D129" s="56">
        <f>IF('Attīrīšanas process'!D67="","",'Attīrīšanas process'!D67)</f>
      </c>
      <c r="E129" s="56">
        <f>IF('Attīrīšanas process'!E67="","",'Attīrīšanas process'!E67)</f>
      </c>
      <c r="F129" s="56">
        <f>IF('Attīrīšanas process'!F67="","",'Attīrīšanas process'!F67)</f>
      </c>
      <c r="G129" s="56">
        <f>IF('Attīrīšanas process'!G67="","",'Attīrīšanas process'!G67)</f>
      </c>
      <c r="H129" s="56">
        <f>IF('Attīrīšanas process'!H67="","",'Attīrīšanas process'!H67)</f>
      </c>
      <c r="I129" s="56">
        <f>IF('Attīrīšanas process'!I67="","",'Attīrīšanas process'!I67)</f>
      </c>
      <c r="J129" s="56">
        <f>IF('Attīrīšanas process'!J67="","",'Attīrīšanas process'!J67)</f>
      </c>
      <c r="K129" s="56">
        <f>IF('Attīrīšanas process'!K67="","",'Attīrīšanas process'!K67)</f>
      </c>
      <c r="L129" s="56">
        <f>IF('Attīrīšanas process'!L67="","",'Attīrīšanas process'!L67)</f>
      </c>
      <c r="M129" s="56">
        <f>IF('Attīrīšanas process'!M67="","",'Attīrīšanas process'!M67)</f>
      </c>
      <c r="N129" s="56">
        <f>IF('Attīrīšanas process'!N67="","",'Attīrīšanas process'!N67)</f>
      </c>
      <c r="O129" s="56">
        <f>IF('Attīrīšanas process'!O67="","",'Attīrīšanas process'!O67)</f>
      </c>
    </row>
    <row r="130" spans="1:15" x14ac:dyDescent="0.25">
      <c r="A130" s="56">
        <f>IF('Attīrīšanas process'!A68="","",'Attīrīšanas process'!A68)</f>
      </c>
      <c r="B130" s="56">
        <f>IF('Attīrīšanas process'!B68="","",'Attīrīšanas process'!B68)</f>
      </c>
      <c r="C130" s="56">
        <f>IF('Attīrīšanas process'!C68="","",'Attīrīšanas process'!C68)</f>
      </c>
      <c r="D130" s="56">
        <f>IF('Attīrīšanas process'!D68="","",'Attīrīšanas process'!D68)</f>
      </c>
      <c r="E130" s="56">
        <f>IF('Attīrīšanas process'!E68="","",'Attīrīšanas process'!E68)</f>
      </c>
      <c r="F130" s="56">
        <f>IF('Attīrīšanas process'!F68="","",'Attīrīšanas process'!F68)</f>
      </c>
      <c r="G130" s="56">
        <f>IF('Attīrīšanas process'!G68="","",'Attīrīšanas process'!G68)</f>
      </c>
      <c r="H130" s="56">
        <f>IF('Attīrīšanas process'!H68="","",'Attīrīšanas process'!H68)</f>
      </c>
      <c r="I130" s="56">
        <f>IF('Attīrīšanas process'!I68="","",'Attīrīšanas process'!I68)</f>
      </c>
      <c r="J130" s="56">
        <f>IF('Attīrīšanas process'!J68="","",'Attīrīšanas process'!J68)</f>
      </c>
      <c r="K130" s="56">
        <f>IF('Attīrīšanas process'!K68="","",'Attīrīšanas process'!K68)</f>
      </c>
      <c r="L130" s="56">
        <f>IF('Attīrīšanas process'!L68="","",'Attīrīšanas process'!L68)</f>
      </c>
      <c r="M130" s="56">
        <f>IF('Attīrīšanas process'!M68="","",'Attīrīšanas process'!M68)</f>
      </c>
      <c r="N130" s="56">
        <f>IF('Attīrīšanas process'!N68="","",'Attīrīšanas process'!N68)</f>
      </c>
      <c r="O130" s="56">
        <f>IF('Attīrīšanas process'!O68="","",'Attīrīšanas process'!O68)</f>
      </c>
    </row>
    <row r="131" spans="1:15" x14ac:dyDescent="0.25">
      <c r="A131" s="56">
        <f>IF('Attīrīšanas process'!A69="","",'Attīrīšanas process'!A69)</f>
      </c>
      <c r="B131" s="56">
        <f>IF('Attīrīšanas process'!B69="","",'Attīrīšanas process'!B69)</f>
      </c>
      <c r="C131" s="56">
        <f>IF('Attīrīšanas process'!C69="","",'Attīrīšanas process'!C69)</f>
      </c>
      <c r="D131" s="56">
        <f>IF('Attīrīšanas process'!D69="","",'Attīrīšanas process'!D69)</f>
      </c>
      <c r="E131" s="56">
        <f>IF('Attīrīšanas process'!E69="","",'Attīrīšanas process'!E69)</f>
      </c>
      <c r="F131" s="56">
        <f>IF('Attīrīšanas process'!F69="","",'Attīrīšanas process'!F69)</f>
      </c>
      <c r="G131" s="56">
        <f>IF('Attīrīšanas process'!G69="","",'Attīrīšanas process'!G69)</f>
      </c>
      <c r="H131" s="56">
        <f>IF('Attīrīšanas process'!H69="","",'Attīrīšanas process'!H69)</f>
      </c>
      <c r="I131" s="56">
        <f>IF('Attīrīšanas process'!I69="","",'Attīrīšanas process'!I69)</f>
      </c>
      <c r="J131" s="56">
        <f>IF('Attīrīšanas process'!J69="","",'Attīrīšanas process'!J69)</f>
      </c>
      <c r="K131" s="56">
        <f>IF('Attīrīšanas process'!K69="","",'Attīrīšanas process'!K69)</f>
      </c>
      <c r="L131" s="56">
        <f>IF('Attīrīšanas process'!L69="","",'Attīrīšanas process'!L69)</f>
      </c>
      <c r="M131" s="56">
        <f>IF('Attīrīšanas process'!M69="","",'Attīrīšanas process'!M69)</f>
      </c>
      <c r="N131" s="56">
        <f>IF('Attīrīšanas process'!N69="","",'Attīrīšanas process'!N69)</f>
      </c>
      <c r="O131" s="56">
        <f>IF('Attīrīšanas process'!O69="","",'Attīrīšanas process'!O69)</f>
      </c>
    </row>
    <row r="132" spans="1:15" x14ac:dyDescent="0.25">
      <c r="A132" s="56">
        <f>IF('Attīrīšanas process'!A70="","",'Attīrīšanas process'!A70)</f>
      </c>
      <c r="B132" s="56">
        <f>IF('Attīrīšanas process'!B70="","",'Attīrīšanas process'!B70)</f>
      </c>
      <c r="C132" s="56">
        <f>IF('Attīrīšanas process'!C70="","",'Attīrīšanas process'!C70)</f>
      </c>
      <c r="D132" s="56">
        <f>IF('Attīrīšanas process'!D70="","",'Attīrīšanas process'!D70)</f>
      </c>
      <c r="E132" s="56">
        <f>IF('Attīrīšanas process'!E70="","",'Attīrīšanas process'!E70)</f>
      </c>
      <c r="F132" s="56">
        <f>IF('Attīrīšanas process'!F70="","",'Attīrīšanas process'!F70)</f>
      </c>
      <c r="G132" s="56">
        <f>IF('Attīrīšanas process'!G70="","",'Attīrīšanas process'!G70)</f>
      </c>
      <c r="H132" s="56">
        <f>IF('Attīrīšanas process'!H70="","",'Attīrīšanas process'!H70)</f>
      </c>
      <c r="I132" s="56">
        <f>IF('Attīrīšanas process'!I70="","",'Attīrīšanas process'!I70)</f>
      </c>
      <c r="J132" s="56">
        <f>IF('Attīrīšanas process'!J70="","",'Attīrīšanas process'!J70)</f>
      </c>
      <c r="K132" s="56">
        <f>IF('Attīrīšanas process'!K70="","",'Attīrīšanas process'!K70)</f>
      </c>
      <c r="L132" s="56">
        <f>IF('Attīrīšanas process'!L70="","",'Attīrīšanas process'!L70)</f>
      </c>
      <c r="M132" s="56">
        <f>IF('Attīrīšanas process'!M70="","",'Attīrīšanas process'!M70)</f>
      </c>
      <c r="N132" s="56">
        <f>IF('Attīrīšanas process'!N70="","",'Attīrīšanas process'!N70)</f>
      </c>
      <c r="O132" s="56">
        <f>IF('Attīrīšanas process'!O70="","",'Attīrīšanas process'!O70)</f>
      </c>
    </row>
    <row r="133" spans="1:15" x14ac:dyDescent="0.25">
      <c r="A133" s="56">
        <f>IF('Attīrīšanas process'!A71="","",'Attīrīšanas process'!A71)</f>
      </c>
      <c r="B133" s="56">
        <f>IF('Attīrīšanas process'!B71="","",'Attīrīšanas process'!B71)</f>
      </c>
      <c r="C133" s="56">
        <f>IF('Attīrīšanas process'!C71="","",'Attīrīšanas process'!C71)</f>
      </c>
      <c r="D133" s="56">
        <f>IF('Attīrīšanas process'!D71="","",'Attīrīšanas process'!D71)</f>
      </c>
      <c r="E133" s="56">
        <f>IF('Attīrīšanas process'!E71="","",'Attīrīšanas process'!E71)</f>
      </c>
      <c r="F133" s="56">
        <f>IF('Attīrīšanas process'!F71="","",'Attīrīšanas process'!F71)</f>
      </c>
      <c r="G133" s="56">
        <f>IF('Attīrīšanas process'!G71="","",'Attīrīšanas process'!G71)</f>
      </c>
      <c r="H133" s="56">
        <f>IF('Attīrīšanas process'!H71="","",'Attīrīšanas process'!H71)</f>
      </c>
      <c r="I133" s="56">
        <f>IF('Attīrīšanas process'!I71="","",'Attīrīšanas process'!I71)</f>
      </c>
      <c r="J133" s="56">
        <f>IF('Attīrīšanas process'!J71="","",'Attīrīšanas process'!J71)</f>
      </c>
      <c r="K133" s="56">
        <f>IF('Attīrīšanas process'!K71="","",'Attīrīšanas process'!K71)</f>
      </c>
      <c r="L133" s="56">
        <f>IF('Attīrīšanas process'!L71="","",'Attīrīšanas process'!L71)</f>
      </c>
      <c r="M133" s="56">
        <f>IF('Attīrīšanas process'!M71="","",'Attīrīšanas process'!M71)</f>
      </c>
      <c r="N133" s="56">
        <f>IF('Attīrīšanas process'!N71="","",'Attīrīšanas process'!N71)</f>
      </c>
      <c r="O133" s="56">
        <f>IF('Attīrīšanas process'!O71="","",'Attīrīšanas process'!O71)</f>
      </c>
    </row>
    <row r="134" spans="1:15" x14ac:dyDescent="0.25">
      <c r="A134" s="56">
        <f>IF('Attīrīšanas process'!A72="","",'Attīrīšanas process'!A72)</f>
      </c>
      <c r="B134" s="56">
        <f>IF('Attīrīšanas process'!B72="","",'Attīrīšanas process'!B72)</f>
      </c>
      <c r="C134" s="56">
        <f>IF('Attīrīšanas process'!C72="","",'Attīrīšanas process'!C72)</f>
      </c>
      <c r="D134" s="56">
        <f>IF('Attīrīšanas process'!D72="","",'Attīrīšanas process'!D72)</f>
      </c>
      <c r="E134" s="56">
        <f>IF('Attīrīšanas process'!E72="","",'Attīrīšanas process'!E72)</f>
      </c>
      <c r="F134" s="56">
        <f>IF('Attīrīšanas process'!F72="","",'Attīrīšanas process'!F72)</f>
      </c>
      <c r="G134" s="56">
        <f>IF('Attīrīšanas process'!G72="","",'Attīrīšanas process'!G72)</f>
      </c>
      <c r="H134" s="56">
        <f>IF('Attīrīšanas process'!H72="","",'Attīrīšanas process'!H72)</f>
      </c>
      <c r="I134" s="56">
        <f>IF('Attīrīšanas process'!I72="","",'Attīrīšanas process'!I72)</f>
      </c>
      <c r="J134" s="56">
        <f>IF('Attīrīšanas process'!J72="","",'Attīrīšanas process'!J72)</f>
      </c>
      <c r="K134" s="56">
        <f>IF('Attīrīšanas process'!K72="","",'Attīrīšanas process'!K72)</f>
      </c>
      <c r="L134" s="56">
        <f>IF('Attīrīšanas process'!L72="","",'Attīrīšanas process'!L72)</f>
      </c>
      <c r="M134" s="56">
        <f>IF('Attīrīšanas process'!M72="","",'Attīrīšanas process'!M72)</f>
      </c>
      <c r="N134" s="56">
        <f>IF('Attīrīšanas process'!N72="","",'Attīrīšanas process'!N72)</f>
      </c>
      <c r="O134" s="56">
        <f>IF('Attīrīšanas process'!O72="","",'Attīrīšanas process'!O72)</f>
      </c>
    </row>
    <row r="135" spans="1:15" x14ac:dyDescent="0.25">
      <c r="A135" s="56">
        <f>IF('Attīrīšanas process'!A73="","",'Attīrīšanas process'!A73)</f>
      </c>
      <c r="B135" s="56">
        <f>IF('Attīrīšanas process'!B73="","",'Attīrīšanas process'!B73)</f>
      </c>
      <c r="C135" s="56">
        <f>IF('Attīrīšanas process'!C73="","",'Attīrīšanas process'!C73)</f>
      </c>
      <c r="D135" s="56">
        <f>IF('Attīrīšanas process'!D73="","",'Attīrīšanas process'!D73)</f>
      </c>
      <c r="E135" s="56">
        <f>IF('Attīrīšanas process'!E73="","",'Attīrīšanas process'!E73)</f>
      </c>
      <c r="F135" s="56">
        <f>IF('Attīrīšanas process'!F73="","",'Attīrīšanas process'!F73)</f>
      </c>
      <c r="G135" s="56">
        <f>IF('Attīrīšanas process'!G73="","",'Attīrīšanas process'!G73)</f>
      </c>
      <c r="H135" s="56">
        <f>IF('Attīrīšanas process'!H73="","",'Attīrīšanas process'!H73)</f>
      </c>
      <c r="I135" s="56">
        <f>IF('Attīrīšanas process'!I73="","",'Attīrīšanas process'!I73)</f>
      </c>
      <c r="J135" s="56">
        <f>IF('Attīrīšanas process'!J73="","",'Attīrīšanas process'!J73)</f>
      </c>
      <c r="K135" s="56">
        <f>IF('Attīrīšanas process'!K73="","",'Attīrīšanas process'!K73)</f>
      </c>
      <c r="L135" s="56">
        <f>IF('Attīrīšanas process'!L73="","",'Attīrīšanas process'!L73)</f>
      </c>
      <c r="M135" s="56">
        <f>IF('Attīrīšanas process'!M73="","",'Attīrīšanas process'!M73)</f>
      </c>
      <c r="N135" s="56">
        <f>IF('Attīrīšanas process'!N73="","",'Attīrīšanas process'!N73)</f>
      </c>
      <c r="O135" s="56">
        <f>IF('Attīrīšanas process'!O73="","",'Attīrīšanas process'!O73)</f>
      </c>
    </row>
    <row r="136" spans="1:15" x14ac:dyDescent="0.25">
      <c r="A136" s="56">
        <f>IF('Attīrīšanas process'!A74="","",'Attīrīšanas process'!A74)</f>
      </c>
      <c r="B136" s="56">
        <f>IF('Attīrīšanas process'!B74="","",'Attīrīšanas process'!B74)</f>
      </c>
      <c r="C136" s="56">
        <f>IF('Attīrīšanas process'!C74="","",'Attīrīšanas process'!C74)</f>
      </c>
      <c r="D136" s="56">
        <f>IF('Attīrīšanas process'!D74="","",'Attīrīšanas process'!D74)</f>
      </c>
      <c r="E136" s="56">
        <f>IF('Attīrīšanas process'!E74="","",'Attīrīšanas process'!E74)</f>
      </c>
      <c r="F136" s="56">
        <f>IF('Attīrīšanas process'!F74="","",'Attīrīšanas process'!F74)</f>
      </c>
      <c r="G136" s="56">
        <f>IF('Attīrīšanas process'!G74="","",'Attīrīšanas process'!G74)</f>
      </c>
      <c r="H136" s="56">
        <f>IF('Attīrīšanas process'!H74="","",'Attīrīšanas process'!H74)</f>
      </c>
      <c r="I136" s="56">
        <f>IF('Attīrīšanas process'!I74="","",'Attīrīšanas process'!I74)</f>
      </c>
      <c r="J136" s="56">
        <f>IF('Attīrīšanas process'!J74="","",'Attīrīšanas process'!J74)</f>
      </c>
      <c r="K136" s="56">
        <f>IF('Attīrīšanas process'!K74="","",'Attīrīšanas process'!K74)</f>
      </c>
      <c r="L136" s="56">
        <f>IF('Attīrīšanas process'!L74="","",'Attīrīšanas process'!L74)</f>
      </c>
      <c r="M136" s="56">
        <f>IF('Attīrīšanas process'!M74="","",'Attīrīšanas process'!M74)</f>
      </c>
      <c r="N136" s="56">
        <f>IF('Attīrīšanas process'!N74="","",'Attīrīšanas process'!N74)</f>
      </c>
      <c r="O136" s="56">
        <f>IF('Attīrīšanas process'!O74="","",'Attīrīšanas process'!O74)</f>
      </c>
    </row>
    <row r="137" spans="1:15" x14ac:dyDescent="0.25">
      <c r="A137" s="56">
        <f>IF('Attīrīšanas process'!A75="","",'Attīrīšanas process'!A75)</f>
      </c>
      <c r="B137" s="56">
        <f>IF('Attīrīšanas process'!B75="","",'Attīrīšanas process'!B75)</f>
      </c>
      <c r="C137" s="56">
        <f>IF('Attīrīšanas process'!C75="","",'Attīrīšanas process'!C75)</f>
      </c>
      <c r="D137" s="56">
        <f>IF('Attīrīšanas process'!D75="","",'Attīrīšanas process'!D75)</f>
      </c>
      <c r="E137" s="56">
        <f>IF('Attīrīšanas process'!E75="","",'Attīrīšanas process'!E75)</f>
      </c>
      <c r="F137" s="56">
        <f>IF('Attīrīšanas process'!F75="","",'Attīrīšanas process'!F75)</f>
      </c>
      <c r="G137" s="56">
        <f>IF('Attīrīšanas process'!G75="","",'Attīrīšanas process'!G75)</f>
      </c>
      <c r="H137" s="56">
        <f>IF('Attīrīšanas process'!H75="","",'Attīrīšanas process'!H75)</f>
      </c>
      <c r="I137" s="56">
        <f>IF('Attīrīšanas process'!I75="","",'Attīrīšanas process'!I75)</f>
      </c>
      <c r="J137" s="56">
        <f>IF('Attīrīšanas process'!J75="","",'Attīrīšanas process'!J75)</f>
      </c>
      <c r="K137" s="56">
        <f>IF('Attīrīšanas process'!K75="","",'Attīrīšanas process'!K75)</f>
      </c>
      <c r="L137" s="56">
        <f>IF('Attīrīšanas process'!L75="","",'Attīrīšanas process'!L75)</f>
      </c>
      <c r="M137" s="56">
        <f>IF('Attīrīšanas process'!M75="","",'Attīrīšanas process'!M75)</f>
      </c>
      <c r="N137" s="56">
        <f>IF('Attīrīšanas process'!N75="","",'Attīrīšanas process'!N75)</f>
      </c>
      <c r="O137" s="56">
        <f>IF('Attīrīšanas process'!O75="","",'Attīrīšanas process'!O75)</f>
      </c>
    </row>
    <row r="138" spans="1:15" x14ac:dyDescent="0.25">
      <c r="A138" s="56">
        <f>IF('Attīrīšanas process'!A76="","",'Attīrīšanas process'!A76)</f>
      </c>
      <c r="B138" s="56">
        <f>IF('Attīrīšanas process'!B76="","",'Attīrīšanas process'!B76)</f>
      </c>
      <c r="C138" s="56">
        <f>IF('Attīrīšanas process'!C76="","",'Attīrīšanas process'!C76)</f>
      </c>
      <c r="D138" s="56">
        <f>IF('Attīrīšanas process'!D76="","",'Attīrīšanas process'!D76)</f>
      </c>
      <c r="E138" s="56">
        <f>IF('Attīrīšanas process'!E76="","",'Attīrīšanas process'!E76)</f>
      </c>
      <c r="F138" s="56">
        <f>IF('Attīrīšanas process'!F76="","",'Attīrīšanas process'!F76)</f>
      </c>
      <c r="G138" s="56">
        <f>IF('Attīrīšanas process'!G76="","",'Attīrīšanas process'!G76)</f>
      </c>
      <c r="H138" s="56">
        <f>IF('Attīrīšanas process'!H76="","",'Attīrīšanas process'!H76)</f>
      </c>
      <c r="I138" s="56">
        <f>IF('Attīrīšanas process'!I76="","",'Attīrīšanas process'!I76)</f>
      </c>
      <c r="J138" s="56">
        <f>IF('Attīrīšanas process'!J76="","",'Attīrīšanas process'!J76)</f>
      </c>
      <c r="K138" s="56">
        <f>IF('Attīrīšanas process'!K76="","",'Attīrīšanas process'!K76)</f>
      </c>
      <c r="L138" s="56">
        <f>IF('Attīrīšanas process'!L76="","",'Attīrīšanas process'!L76)</f>
      </c>
      <c r="M138" s="56">
        <f>IF('Attīrīšanas process'!M76="","",'Attīrīšanas process'!M76)</f>
      </c>
      <c r="N138" s="56">
        <f>IF('Attīrīšanas process'!N76="","",'Attīrīšanas process'!N76)</f>
      </c>
      <c r="O138" s="56">
        <f>IF('Attīrīšanas process'!O76="","",'Attīrīšanas process'!O76)</f>
      </c>
    </row>
    <row r="139" spans="1:15" x14ac:dyDescent="0.25">
      <c r="A139" s="56">
        <f>IF('Attīrīšanas process'!A77="","",'Attīrīšanas process'!A77)</f>
      </c>
      <c r="B139" s="56">
        <f>IF('Attīrīšanas process'!B77="","",'Attīrīšanas process'!B77)</f>
      </c>
      <c r="C139" s="56">
        <f>IF('Attīrīšanas process'!C77="","",'Attīrīšanas process'!C77)</f>
      </c>
      <c r="D139" s="56">
        <f>IF('Attīrīšanas process'!D77="","",'Attīrīšanas process'!D77)</f>
      </c>
      <c r="E139" s="56">
        <f>IF('Attīrīšanas process'!E77="","",'Attīrīšanas process'!E77)</f>
      </c>
      <c r="F139" s="56">
        <f>IF('Attīrīšanas process'!F77="","",'Attīrīšanas process'!F77)</f>
      </c>
      <c r="G139" s="56">
        <f>IF('Attīrīšanas process'!G77="","",'Attīrīšanas process'!G77)</f>
      </c>
      <c r="H139" s="56">
        <f>IF('Attīrīšanas process'!H77="","",'Attīrīšanas process'!H77)</f>
      </c>
      <c r="I139" s="56">
        <f>IF('Attīrīšanas process'!I77="","",'Attīrīšanas process'!I77)</f>
      </c>
      <c r="J139" s="56">
        <f>IF('Attīrīšanas process'!J77="","",'Attīrīšanas process'!J77)</f>
      </c>
      <c r="K139" s="56">
        <f>IF('Attīrīšanas process'!K77="","",'Attīrīšanas process'!K77)</f>
      </c>
      <c r="L139" s="56">
        <f>IF('Attīrīšanas process'!L77="","",'Attīrīšanas process'!L77)</f>
      </c>
      <c r="M139" s="56">
        <f>IF('Attīrīšanas process'!M77="","",'Attīrīšanas process'!M77)</f>
      </c>
      <c r="N139" s="56">
        <f>IF('Attīrīšanas process'!N77="","",'Attīrīšanas process'!N77)</f>
      </c>
      <c r="O139" s="56">
        <f>IF('Attīrīšanas process'!O77="","",'Attīrīšanas process'!O77)</f>
      </c>
    </row>
    <row r="140" spans="1:15" x14ac:dyDescent="0.25">
      <c r="A140" s="56">
        <f>IF('Attīrīšanas process'!A78="","",'Attīrīšanas process'!A78)</f>
      </c>
      <c r="B140" s="56">
        <f>IF('Attīrīšanas process'!B78="","",'Attīrīšanas process'!B78)</f>
      </c>
      <c r="C140" s="56">
        <f>IF('Attīrīšanas process'!C78="","",'Attīrīšanas process'!C78)</f>
      </c>
      <c r="D140" s="56">
        <f>IF('Attīrīšanas process'!D78="","",'Attīrīšanas process'!D78)</f>
      </c>
      <c r="E140" s="56">
        <f>IF('Attīrīšanas process'!E78="","",'Attīrīšanas process'!E78)</f>
      </c>
      <c r="F140" s="56">
        <f>IF('Attīrīšanas process'!F78="","",'Attīrīšanas process'!F78)</f>
      </c>
      <c r="G140" s="56">
        <f>IF('Attīrīšanas process'!G78="","",'Attīrīšanas process'!G78)</f>
      </c>
      <c r="H140" s="56">
        <f>IF('Attīrīšanas process'!H78="","",'Attīrīšanas process'!H78)</f>
      </c>
      <c r="I140" s="56">
        <f>IF('Attīrīšanas process'!I78="","",'Attīrīšanas process'!I78)</f>
      </c>
      <c r="J140" s="56">
        <f>IF('Attīrīšanas process'!J78="","",'Attīrīšanas process'!J78)</f>
      </c>
      <c r="K140" s="56">
        <f>IF('Attīrīšanas process'!K78="","",'Attīrīšanas process'!K78)</f>
      </c>
      <c r="L140" s="56">
        <f>IF('Attīrīšanas process'!L78="","",'Attīrīšanas process'!L78)</f>
      </c>
      <c r="M140" s="56">
        <f>IF('Attīrīšanas process'!M78="","",'Attīrīšanas process'!M78)</f>
      </c>
      <c r="N140" s="56">
        <f>IF('Attīrīšanas process'!N78="","",'Attīrīšanas process'!N78)</f>
      </c>
      <c r="O140" s="56">
        <f>IF('Attīrīšanas process'!O78="","",'Attīrīšanas process'!O78)</f>
      </c>
    </row>
    <row r="141" spans="1:15" x14ac:dyDescent="0.25">
      <c r="A141" s="56">
        <f>IF('Attīrīšanas process'!A79="","",'Attīrīšanas process'!A79)</f>
      </c>
      <c r="B141" s="56">
        <f>IF('Attīrīšanas process'!B79="","",'Attīrīšanas process'!B79)</f>
      </c>
      <c r="C141" s="56">
        <f>IF('Attīrīšanas process'!C79="","",'Attīrīšanas process'!C79)</f>
      </c>
      <c r="D141" s="56">
        <f>IF('Attīrīšanas process'!D79="","",'Attīrīšanas process'!D79)</f>
      </c>
      <c r="E141" s="56">
        <f>IF('Attīrīšanas process'!E79="","",'Attīrīšanas process'!E79)</f>
      </c>
      <c r="F141" s="56">
        <f>IF('Attīrīšanas process'!F79="","",'Attīrīšanas process'!F79)</f>
      </c>
      <c r="G141" s="56">
        <f>IF('Attīrīšanas process'!G79="","",'Attīrīšanas process'!G79)</f>
      </c>
      <c r="H141" s="56">
        <f>IF('Attīrīšanas process'!H79="","",'Attīrīšanas process'!H79)</f>
      </c>
      <c r="I141" s="56">
        <f>IF('Attīrīšanas process'!I79="","",'Attīrīšanas process'!I79)</f>
      </c>
      <c r="J141" s="56">
        <f>IF('Attīrīšanas process'!J79="","",'Attīrīšanas process'!J79)</f>
      </c>
      <c r="K141" s="56">
        <f>IF('Attīrīšanas process'!K79="","",'Attīrīšanas process'!K79)</f>
      </c>
      <c r="L141" s="56">
        <f>IF('Attīrīšanas process'!L79="","",'Attīrīšanas process'!L79)</f>
      </c>
      <c r="M141" s="56">
        <f>IF('Attīrīšanas process'!M79="","",'Attīrīšanas process'!M79)</f>
      </c>
      <c r="N141" s="56">
        <f>IF('Attīrīšanas process'!N79="","",'Attīrīšanas process'!N79)</f>
      </c>
      <c r="O141" s="56">
        <f>IF('Attīrīšanas process'!O79="","",'Attīrīšanas process'!O79)</f>
      </c>
    </row>
    <row r="142" spans="1:15" x14ac:dyDescent="0.25">
      <c r="A142" s="56">
        <f>IF('Attīrīšanas process'!A80="","",'Attīrīšanas process'!A80)</f>
      </c>
      <c r="B142" s="56">
        <f>IF('Attīrīšanas process'!B80="","",'Attīrīšanas process'!B80)</f>
      </c>
      <c r="C142" s="56">
        <f>IF('Attīrīšanas process'!C80="","",'Attīrīšanas process'!C80)</f>
      </c>
      <c r="D142" s="56">
        <f>IF('Attīrīšanas process'!D80="","",'Attīrīšanas process'!D80)</f>
      </c>
      <c r="E142" s="56">
        <f>IF('Attīrīšanas process'!E80="","",'Attīrīšanas process'!E80)</f>
      </c>
      <c r="F142" s="56">
        <f>IF('Attīrīšanas process'!F80="","",'Attīrīšanas process'!F80)</f>
      </c>
      <c r="G142" s="56">
        <f>IF('Attīrīšanas process'!G80="","",'Attīrīšanas process'!G80)</f>
      </c>
      <c r="H142" s="56">
        <f>IF('Attīrīšanas process'!H80="","",'Attīrīšanas process'!H80)</f>
      </c>
      <c r="I142" s="56">
        <f>IF('Attīrīšanas process'!I80="","",'Attīrīšanas process'!I80)</f>
      </c>
      <c r="J142" s="56">
        <f>IF('Attīrīšanas process'!J80="","",'Attīrīšanas process'!J80)</f>
      </c>
      <c r="K142" s="56">
        <f>IF('Attīrīšanas process'!K80="","",'Attīrīšanas process'!K80)</f>
      </c>
      <c r="L142" s="56">
        <f>IF('Attīrīšanas process'!L80="","",'Attīrīšanas process'!L80)</f>
      </c>
      <c r="M142" s="56">
        <f>IF('Attīrīšanas process'!M80="","",'Attīrīšanas process'!M80)</f>
      </c>
      <c r="N142" s="56">
        <f>IF('Attīrīšanas process'!N80="","",'Attīrīšanas process'!N80)</f>
      </c>
      <c r="O142" s="56">
        <f>IF('Attīrīšanas process'!O80="","",'Attīrīšanas process'!O80)</f>
      </c>
    </row>
    <row r="143" spans="1:15" x14ac:dyDescent="0.25">
      <c r="A143" s="56">
        <f>IF('Attīrīšanas process'!A81="","",'Attīrīšanas process'!A81)</f>
      </c>
      <c r="B143" s="56">
        <f>IF('Attīrīšanas process'!B81="","",'Attīrīšanas process'!B81)</f>
      </c>
      <c r="C143" s="56">
        <f>IF('Attīrīšanas process'!C81="","",'Attīrīšanas process'!C81)</f>
      </c>
      <c r="D143" s="56">
        <f>IF('Attīrīšanas process'!D81="","",'Attīrīšanas process'!D81)</f>
      </c>
      <c r="E143" s="56">
        <f>IF('Attīrīšanas process'!E81="","",'Attīrīšanas process'!E81)</f>
      </c>
      <c r="F143" s="56">
        <f>IF('Attīrīšanas process'!F81="","",'Attīrīšanas process'!F81)</f>
      </c>
      <c r="G143" s="56">
        <f>IF('Attīrīšanas process'!G81="","",'Attīrīšanas process'!G81)</f>
      </c>
      <c r="H143" s="56">
        <f>IF('Attīrīšanas process'!H81="","",'Attīrīšanas process'!H81)</f>
      </c>
      <c r="I143" s="56">
        <f>IF('Attīrīšanas process'!I81="","",'Attīrīšanas process'!I81)</f>
      </c>
      <c r="J143" s="56">
        <f>IF('Attīrīšanas process'!J81="","",'Attīrīšanas process'!J81)</f>
      </c>
      <c r="K143" s="56">
        <f>IF('Attīrīšanas process'!K81="","",'Attīrīšanas process'!K81)</f>
      </c>
      <c r="L143" s="56">
        <f>IF('Attīrīšanas process'!L81="","",'Attīrīšanas process'!L81)</f>
      </c>
      <c r="M143" s="56">
        <f>IF('Attīrīšanas process'!M81="","",'Attīrīšanas process'!M81)</f>
      </c>
      <c r="N143" s="56">
        <f>IF('Attīrīšanas process'!N81="","",'Attīrīšanas process'!N81)</f>
      </c>
      <c r="O143" s="56">
        <f>IF('Attīrīšanas process'!O81="","",'Attīrīšanas process'!O81)</f>
      </c>
    </row>
    <row r="144" spans="1:15" x14ac:dyDescent="0.25">
      <c r="A144" s="56">
        <f>IF('Attīrīšanas process'!A82="","",'Attīrīšanas process'!A82)</f>
      </c>
      <c r="B144" s="56">
        <f>IF('Attīrīšanas process'!B82="","",'Attīrīšanas process'!B82)</f>
      </c>
      <c r="C144" s="56">
        <f>IF('Attīrīšanas process'!C82="","",'Attīrīšanas process'!C82)</f>
      </c>
      <c r="D144" s="56">
        <f>IF('Attīrīšanas process'!D82="","",'Attīrīšanas process'!D82)</f>
      </c>
      <c r="E144" s="56">
        <f>IF('Attīrīšanas process'!E82="","",'Attīrīšanas process'!E82)</f>
      </c>
      <c r="F144" s="56">
        <f>IF('Attīrīšanas process'!F82="","",'Attīrīšanas process'!F82)</f>
      </c>
      <c r="G144" s="56">
        <f>IF('Attīrīšanas process'!G82="","",'Attīrīšanas process'!G82)</f>
      </c>
      <c r="H144" s="56">
        <f>IF('Attīrīšanas process'!H82="","",'Attīrīšanas process'!H82)</f>
      </c>
      <c r="I144" s="56">
        <f>IF('Attīrīšanas process'!I82="","",'Attīrīšanas process'!I82)</f>
      </c>
      <c r="J144" s="56">
        <f>IF('Attīrīšanas process'!J82="","",'Attīrīšanas process'!J82)</f>
      </c>
      <c r="K144" s="56">
        <f>IF('Attīrīšanas process'!K82="","",'Attīrīšanas process'!K82)</f>
      </c>
      <c r="L144" s="56">
        <f>IF('Attīrīšanas process'!L82="","",'Attīrīšanas process'!L82)</f>
      </c>
      <c r="M144" s="56">
        <f>IF('Attīrīšanas process'!M82="","",'Attīrīšanas process'!M82)</f>
      </c>
      <c r="N144" s="56">
        <f>IF('Attīrīšanas process'!N82="","",'Attīrīšanas process'!N82)</f>
      </c>
      <c r="O144" s="56">
        <f>IF('Attīrīšanas process'!O82="","",'Attīrīšanas process'!O82)</f>
      </c>
    </row>
    <row r="145" spans="1:15" x14ac:dyDescent="0.25">
      <c r="A145" s="56">
        <f>IF('Attīrīšanas process'!A83="","",'Attīrīšanas process'!A83)</f>
      </c>
      <c r="B145" s="56">
        <f>IF('Attīrīšanas process'!B83="","",'Attīrīšanas process'!B83)</f>
      </c>
      <c r="C145" s="56">
        <f>IF('Attīrīšanas process'!C83="","",'Attīrīšanas process'!C83)</f>
      </c>
      <c r="D145" s="56">
        <f>IF('Attīrīšanas process'!D83="","",'Attīrīšanas process'!D83)</f>
      </c>
      <c r="E145" s="56">
        <f>IF('Attīrīšanas process'!E83="","",'Attīrīšanas process'!E83)</f>
      </c>
      <c r="F145" s="56">
        <f>IF('Attīrīšanas process'!F83="","",'Attīrīšanas process'!F83)</f>
      </c>
      <c r="G145" s="56">
        <f>IF('Attīrīšanas process'!G83="","",'Attīrīšanas process'!G83)</f>
      </c>
      <c r="H145" s="56">
        <f>IF('Attīrīšanas process'!H83="","",'Attīrīšanas process'!H83)</f>
      </c>
      <c r="I145" s="56">
        <f>IF('Attīrīšanas process'!I83="","",'Attīrīšanas process'!I83)</f>
      </c>
      <c r="J145" s="56">
        <f>IF('Attīrīšanas process'!J83="","",'Attīrīšanas process'!J83)</f>
      </c>
      <c r="K145" s="56">
        <f>IF('Attīrīšanas process'!K83="","",'Attīrīšanas process'!K83)</f>
      </c>
      <c r="L145" s="56">
        <f>IF('Attīrīšanas process'!L83="","",'Attīrīšanas process'!L83)</f>
      </c>
      <c r="M145" s="56">
        <f>IF('Attīrīšanas process'!M83="","",'Attīrīšanas process'!M83)</f>
      </c>
      <c r="N145" s="56">
        <f>IF('Attīrīšanas process'!N83="","",'Attīrīšanas process'!N83)</f>
      </c>
      <c r="O145" s="56">
        <f>IF('Attīrīšanas process'!O83="","",'Attīrīšanas process'!O83)</f>
      </c>
    </row>
    <row r="146" spans="1:15" x14ac:dyDescent="0.25">
      <c r="A146" s="56">
        <f>IF('Attīrīšanas process'!A84="","",'Attīrīšanas process'!A84)</f>
      </c>
      <c r="B146" s="56">
        <f>IF('Attīrīšanas process'!B84="","",'Attīrīšanas process'!B84)</f>
      </c>
      <c r="C146" s="56">
        <f>IF('Attīrīšanas process'!C84="","",'Attīrīšanas process'!C84)</f>
      </c>
      <c r="D146" s="56">
        <f>IF('Attīrīšanas process'!D84="","",'Attīrīšanas process'!D84)</f>
      </c>
      <c r="E146" s="56">
        <f>IF('Attīrīšanas process'!E84="","",'Attīrīšanas process'!E84)</f>
      </c>
      <c r="F146" s="56">
        <f>IF('Attīrīšanas process'!F84="","",'Attīrīšanas process'!F84)</f>
      </c>
      <c r="G146" s="56">
        <f>IF('Attīrīšanas process'!G84="","",'Attīrīšanas process'!G84)</f>
      </c>
      <c r="H146" s="56">
        <f>IF('Attīrīšanas process'!H84="","",'Attīrīšanas process'!H84)</f>
      </c>
      <c r="I146" s="56">
        <f>IF('Attīrīšanas process'!I84="","",'Attīrīšanas process'!I84)</f>
      </c>
      <c r="J146" s="56">
        <f>IF('Attīrīšanas process'!J84="","",'Attīrīšanas process'!J84)</f>
      </c>
      <c r="K146" s="56">
        <f>IF('Attīrīšanas process'!K84="","",'Attīrīšanas process'!K84)</f>
      </c>
      <c r="L146" s="56">
        <f>IF('Attīrīšanas process'!L84="","",'Attīrīšanas process'!L84)</f>
      </c>
      <c r="M146" s="56">
        <f>IF('Attīrīšanas process'!M84="","",'Attīrīšanas process'!M84)</f>
      </c>
      <c r="N146" s="56">
        <f>IF('Attīrīšanas process'!N84="","",'Attīrīšanas process'!N84)</f>
      </c>
      <c r="O146" s="56">
        <f>IF('Attīrīšanas process'!O84="","",'Attīrīšanas process'!O84)</f>
      </c>
    </row>
    <row r="147" spans="1:15" x14ac:dyDescent="0.25">
      <c r="A147" s="56">
        <f>IF('Attīrīšanas process'!A85="","",'Attīrīšanas process'!A85)</f>
      </c>
      <c r="B147" s="56">
        <f>IF('Attīrīšanas process'!B85="","",'Attīrīšanas process'!B85)</f>
      </c>
      <c r="C147" s="56">
        <f>IF('Attīrīšanas process'!C85="","",'Attīrīšanas process'!C85)</f>
      </c>
      <c r="D147" s="56">
        <f>IF('Attīrīšanas process'!D85="","",'Attīrīšanas process'!D85)</f>
      </c>
      <c r="E147" s="56">
        <f>IF('Attīrīšanas process'!E85="","",'Attīrīšanas process'!E85)</f>
      </c>
      <c r="F147" s="56">
        <f>IF('Attīrīšanas process'!F85="","",'Attīrīšanas process'!F85)</f>
      </c>
      <c r="G147" s="56">
        <f>IF('Attīrīšanas process'!G85="","",'Attīrīšanas process'!G85)</f>
      </c>
      <c r="H147" s="56">
        <f>IF('Attīrīšanas process'!H85="","",'Attīrīšanas process'!H85)</f>
      </c>
      <c r="I147" s="56">
        <f>IF('Attīrīšanas process'!I85="","",'Attīrīšanas process'!I85)</f>
      </c>
      <c r="J147" s="56">
        <f>IF('Attīrīšanas process'!J85="","",'Attīrīšanas process'!J85)</f>
      </c>
      <c r="K147" s="56">
        <f>IF('Attīrīšanas process'!K85="","",'Attīrīšanas process'!K85)</f>
      </c>
      <c r="L147" s="56">
        <f>IF('Attīrīšanas process'!L85="","",'Attīrīšanas process'!L85)</f>
      </c>
      <c r="M147" s="56">
        <f>IF('Attīrīšanas process'!M85="","",'Attīrīšanas process'!M85)</f>
      </c>
      <c r="N147" s="56">
        <f>IF('Attīrīšanas process'!N85="","",'Attīrīšanas process'!N85)</f>
      </c>
      <c r="O147" s="56">
        <f>IF('Attīrīšanas process'!O85="","",'Attīrīšanas process'!O85)</f>
      </c>
    </row>
    <row r="148" spans="1:15" x14ac:dyDescent="0.25">
      <c r="A148" s="56">
        <f>IF('Attīrīšanas process'!A86="","",'Attīrīšanas process'!A86)</f>
      </c>
      <c r="B148" s="56">
        <f>IF('Attīrīšanas process'!B86="","",'Attīrīšanas process'!B86)</f>
      </c>
      <c r="C148" s="56">
        <f>IF('Attīrīšanas process'!C86="","",'Attīrīšanas process'!C86)</f>
      </c>
      <c r="D148" s="56">
        <f>IF('Attīrīšanas process'!D86="","",'Attīrīšanas process'!D86)</f>
      </c>
      <c r="E148" s="56">
        <f>IF('Attīrīšanas process'!E86="","",'Attīrīšanas process'!E86)</f>
      </c>
      <c r="F148" s="56">
        <f>IF('Attīrīšanas process'!F86="","",'Attīrīšanas process'!F86)</f>
      </c>
      <c r="G148" s="56">
        <f>IF('Attīrīšanas process'!G86="","",'Attīrīšanas process'!G86)</f>
      </c>
      <c r="H148" s="56">
        <f>IF('Attīrīšanas process'!H86="","",'Attīrīšanas process'!H86)</f>
      </c>
      <c r="I148" s="56">
        <f>IF('Attīrīšanas process'!I86="","",'Attīrīšanas process'!I86)</f>
      </c>
      <c r="J148" s="56">
        <f>IF('Attīrīšanas process'!J86="","",'Attīrīšanas process'!J86)</f>
      </c>
      <c r="K148" s="56">
        <f>IF('Attīrīšanas process'!K86="","",'Attīrīšanas process'!K86)</f>
      </c>
      <c r="L148" s="56">
        <f>IF('Attīrīšanas process'!L86="","",'Attīrīšanas process'!L86)</f>
      </c>
      <c r="M148" s="56">
        <f>IF('Attīrīšanas process'!M86="","",'Attīrīšanas process'!M86)</f>
      </c>
      <c r="N148" s="56">
        <f>IF('Attīrīšanas process'!N86="","",'Attīrīšanas process'!N86)</f>
      </c>
      <c r="O148" s="56">
        <f>IF('Attīrīšanas process'!O86="","",'Attīrīšanas process'!O86)</f>
      </c>
    </row>
    <row r="149" spans="1:15" x14ac:dyDescent="0.25">
      <c r="A149" s="56">
        <f>IF('Attīrīšanas process'!A87="","",'Attīrīšanas process'!A87)</f>
      </c>
      <c r="B149" s="56">
        <f>IF('Attīrīšanas process'!B87="","",'Attīrīšanas process'!B87)</f>
      </c>
      <c r="C149" s="56">
        <f>IF('Attīrīšanas process'!C87="","",'Attīrīšanas process'!C87)</f>
      </c>
      <c r="D149" s="56">
        <f>IF('Attīrīšanas process'!D87="","",'Attīrīšanas process'!D87)</f>
      </c>
      <c r="E149" s="56">
        <f>IF('Attīrīšanas process'!E87="","",'Attīrīšanas process'!E87)</f>
      </c>
      <c r="F149" s="56">
        <f>IF('Attīrīšanas process'!F87="","",'Attīrīšanas process'!F87)</f>
      </c>
      <c r="G149" s="56">
        <f>IF('Attīrīšanas process'!G87="","",'Attīrīšanas process'!G87)</f>
      </c>
      <c r="H149" s="56">
        <f>IF('Attīrīšanas process'!H87="","",'Attīrīšanas process'!H87)</f>
      </c>
      <c r="I149" s="56">
        <f>IF('Attīrīšanas process'!I87="","",'Attīrīšanas process'!I87)</f>
      </c>
      <c r="J149" s="56">
        <f>IF('Attīrīšanas process'!J87="","",'Attīrīšanas process'!J87)</f>
      </c>
      <c r="K149" s="56">
        <f>IF('Attīrīšanas process'!K87="","",'Attīrīšanas process'!K87)</f>
      </c>
      <c r="L149" s="56">
        <f>IF('Attīrīšanas process'!L87="","",'Attīrīšanas process'!L87)</f>
      </c>
      <c r="M149" s="56">
        <f>IF('Attīrīšanas process'!M87="","",'Attīrīšanas process'!M87)</f>
      </c>
      <c r="N149" s="56">
        <f>IF('Attīrīšanas process'!N87="","",'Attīrīšanas process'!N87)</f>
      </c>
      <c r="O149" s="56">
        <f>IF('Attīrīšanas process'!O87="","",'Attīrīšanas process'!O87)</f>
      </c>
    </row>
    <row r="150" spans="1:15" x14ac:dyDescent="0.25">
      <c r="A150" s="56">
        <f>IF('Attīrīšanas process'!A88="","",'Attīrīšanas process'!A88)</f>
      </c>
      <c r="B150" s="56">
        <f>IF('Attīrīšanas process'!B88="","",'Attīrīšanas process'!B88)</f>
      </c>
      <c r="C150" s="56">
        <f>IF('Attīrīšanas process'!C88="","",'Attīrīšanas process'!C88)</f>
      </c>
      <c r="D150" s="56">
        <f>IF('Attīrīšanas process'!D88="","",'Attīrīšanas process'!D88)</f>
      </c>
      <c r="E150" s="56">
        <f>IF('Attīrīšanas process'!E88="","",'Attīrīšanas process'!E88)</f>
      </c>
      <c r="F150" s="56">
        <f>IF('Attīrīšanas process'!F88="","",'Attīrīšanas process'!F88)</f>
      </c>
      <c r="G150" s="56">
        <f>IF('Attīrīšanas process'!G88="","",'Attīrīšanas process'!G88)</f>
      </c>
      <c r="H150" s="56">
        <f>IF('Attīrīšanas process'!H88="","",'Attīrīšanas process'!H88)</f>
      </c>
      <c r="I150" s="56">
        <f>IF('Attīrīšanas process'!I88="","",'Attīrīšanas process'!I88)</f>
      </c>
      <c r="J150" s="56">
        <f>IF('Attīrīšanas process'!J88="","",'Attīrīšanas process'!J88)</f>
      </c>
      <c r="K150" s="56">
        <f>IF('Attīrīšanas process'!K88="","",'Attīrīšanas process'!K88)</f>
      </c>
      <c r="L150" s="56">
        <f>IF('Attīrīšanas process'!L88="","",'Attīrīšanas process'!L88)</f>
      </c>
      <c r="M150" s="56">
        <f>IF('Attīrīšanas process'!M88="","",'Attīrīšanas process'!M88)</f>
      </c>
      <c r="N150" s="56">
        <f>IF('Attīrīšanas process'!N88="","",'Attīrīšanas process'!N88)</f>
      </c>
      <c r="O150" s="56">
        <f>IF('Attīrīšanas process'!O88="","",'Attīrīšanas process'!O88)</f>
      </c>
    </row>
    <row r="151" spans="1:15" x14ac:dyDescent="0.25">
      <c r="A151" s="56">
        <f>IF('Attīrīšanas process'!A89="","",'Attīrīšanas process'!A89)</f>
      </c>
      <c r="B151" s="56">
        <f>IF('Attīrīšanas process'!B89="","",'Attīrīšanas process'!B89)</f>
      </c>
      <c r="C151" s="56">
        <f>IF('Attīrīšanas process'!C89="","",'Attīrīšanas process'!C89)</f>
      </c>
      <c r="D151" s="56">
        <f>IF('Attīrīšanas process'!D89="","",'Attīrīšanas process'!D89)</f>
      </c>
      <c r="E151" s="56">
        <f>IF('Attīrīšanas process'!E89="","",'Attīrīšanas process'!E89)</f>
      </c>
      <c r="F151" s="56">
        <f>IF('Attīrīšanas process'!F89="","",'Attīrīšanas process'!F89)</f>
      </c>
      <c r="G151" s="56">
        <f>IF('Attīrīšanas process'!G89="","",'Attīrīšanas process'!G89)</f>
      </c>
      <c r="H151" s="56">
        <f>IF('Attīrīšanas process'!H89="","",'Attīrīšanas process'!H89)</f>
      </c>
      <c r="I151" s="56">
        <f>IF('Attīrīšanas process'!I89="","",'Attīrīšanas process'!I89)</f>
      </c>
      <c r="J151" s="56">
        <f>IF('Attīrīšanas process'!J89="","",'Attīrīšanas process'!J89)</f>
      </c>
      <c r="K151" s="56">
        <f>IF('Attīrīšanas process'!K89="","",'Attīrīšanas process'!K89)</f>
      </c>
      <c r="L151" s="56">
        <f>IF('Attīrīšanas process'!L89="","",'Attīrīšanas process'!L89)</f>
      </c>
      <c r="M151" s="56">
        <f>IF('Attīrīšanas process'!M89="","",'Attīrīšanas process'!M89)</f>
      </c>
      <c r="N151" s="56">
        <f>IF('Attīrīšanas process'!N89="","",'Attīrīšanas process'!N89)</f>
      </c>
      <c r="O151" s="56">
        <f>IF('Attīrīšanas process'!O89="","",'Attīrīšanas process'!O89)</f>
      </c>
    </row>
    <row r="152" spans="1:15" x14ac:dyDescent="0.25">
      <c r="A152" s="56">
        <f>IF('Attīrīšanas process'!A90="","",'Attīrīšanas process'!A90)</f>
      </c>
      <c r="B152" s="56">
        <f>IF('Attīrīšanas process'!B90="","",'Attīrīšanas process'!B90)</f>
      </c>
      <c r="C152" s="56">
        <f>IF('Attīrīšanas process'!C90="","",'Attīrīšanas process'!C90)</f>
      </c>
      <c r="D152" s="56">
        <f>IF('Attīrīšanas process'!D90="","",'Attīrīšanas process'!D90)</f>
      </c>
      <c r="E152" s="56">
        <f>IF('Attīrīšanas process'!E90="","",'Attīrīšanas process'!E90)</f>
      </c>
      <c r="F152" s="56">
        <f>IF('Attīrīšanas process'!F90="","",'Attīrīšanas process'!F90)</f>
      </c>
      <c r="G152" s="56">
        <f>IF('Attīrīšanas process'!G90="","",'Attīrīšanas process'!G90)</f>
      </c>
      <c r="H152" s="56">
        <f>IF('Attīrīšanas process'!H90="","",'Attīrīšanas process'!H90)</f>
      </c>
      <c r="I152" s="56">
        <f>IF('Attīrīšanas process'!I90="","",'Attīrīšanas process'!I90)</f>
      </c>
      <c r="J152" s="56">
        <f>IF('Attīrīšanas process'!J90="","",'Attīrīšanas process'!J90)</f>
      </c>
      <c r="K152" s="56">
        <f>IF('Attīrīšanas process'!K90="","",'Attīrīšanas process'!K90)</f>
      </c>
      <c r="L152" s="56">
        <f>IF('Attīrīšanas process'!L90="","",'Attīrīšanas process'!L90)</f>
      </c>
      <c r="M152" s="56">
        <f>IF('Attīrīšanas process'!M90="","",'Attīrīšanas process'!M90)</f>
      </c>
      <c r="N152" s="56">
        <f>IF('Attīrīšanas process'!N90="","",'Attīrīšanas process'!N90)</f>
      </c>
      <c r="O152" s="56">
        <f>IF('Attīrīšanas process'!O90="","",'Attīrīšanas process'!O90)</f>
      </c>
    </row>
    <row r="153" spans="1:15" x14ac:dyDescent="0.25">
      <c r="A153" s="56">
        <f>IF('Attīrīšanas process'!A91="","",'Attīrīšanas process'!A91)</f>
      </c>
      <c r="B153" s="56">
        <f>IF('Attīrīšanas process'!B91="","",'Attīrīšanas process'!B91)</f>
      </c>
      <c r="C153" s="56">
        <f>IF('Attīrīšanas process'!C91="","",'Attīrīšanas process'!C91)</f>
      </c>
      <c r="D153" s="56">
        <f>IF('Attīrīšanas process'!D91="","",'Attīrīšanas process'!D91)</f>
      </c>
      <c r="E153" s="56">
        <f>IF('Attīrīšanas process'!E91="","",'Attīrīšanas process'!E91)</f>
      </c>
      <c r="F153" s="56">
        <f>IF('Attīrīšanas process'!F91="","",'Attīrīšanas process'!F91)</f>
      </c>
      <c r="G153" s="56">
        <f>IF('Attīrīšanas process'!G91="","",'Attīrīšanas process'!G91)</f>
      </c>
      <c r="H153" s="56">
        <f>IF('Attīrīšanas process'!H91="","",'Attīrīšanas process'!H91)</f>
      </c>
      <c r="I153" s="56">
        <f>IF('Attīrīšanas process'!I91="","",'Attīrīšanas process'!I91)</f>
      </c>
      <c r="J153" s="56">
        <f>IF('Attīrīšanas process'!J91="","",'Attīrīšanas process'!J91)</f>
      </c>
      <c r="K153" s="56">
        <f>IF('Attīrīšanas process'!K91="","",'Attīrīšanas process'!K91)</f>
      </c>
      <c r="L153" s="56">
        <f>IF('Attīrīšanas process'!L91="","",'Attīrīšanas process'!L91)</f>
      </c>
      <c r="M153" s="56">
        <f>IF('Attīrīšanas process'!M91="","",'Attīrīšanas process'!M91)</f>
      </c>
      <c r="N153" s="56">
        <f>IF('Attīrīšanas process'!N91="","",'Attīrīšanas process'!N91)</f>
      </c>
      <c r="O153" s="56">
        <f>IF('Attīrīšanas process'!O91="","",'Attīrīšanas process'!O91)</f>
      </c>
    </row>
    <row r="154" spans="1:15" x14ac:dyDescent="0.25">
      <c r="A154" s="56">
        <f>IF('Attīrīšanas process'!A92="","",'Attīrīšanas process'!A92)</f>
      </c>
      <c r="B154" s="56">
        <f>IF('Attīrīšanas process'!B92="","",'Attīrīšanas process'!B92)</f>
      </c>
      <c r="C154" s="56">
        <f>IF('Attīrīšanas process'!C92="","",'Attīrīšanas process'!C92)</f>
      </c>
      <c r="D154" s="56">
        <f>IF('Attīrīšanas process'!D92="","",'Attīrīšanas process'!D92)</f>
      </c>
      <c r="E154" s="56">
        <f>IF('Attīrīšanas process'!E92="","",'Attīrīšanas process'!E92)</f>
      </c>
      <c r="F154" s="56">
        <f>IF('Attīrīšanas process'!F92="","",'Attīrīšanas process'!F92)</f>
      </c>
      <c r="G154" s="56">
        <f>IF('Attīrīšanas process'!G92="","",'Attīrīšanas process'!G92)</f>
      </c>
      <c r="H154" s="56">
        <f>IF('Attīrīšanas process'!H92="","",'Attīrīšanas process'!H92)</f>
      </c>
      <c r="I154" s="56">
        <f>IF('Attīrīšanas process'!I92="","",'Attīrīšanas process'!I92)</f>
      </c>
      <c r="J154" s="56">
        <f>IF('Attīrīšanas process'!J92="","",'Attīrīšanas process'!J92)</f>
      </c>
      <c r="K154" s="56">
        <f>IF('Attīrīšanas process'!K92="","",'Attīrīšanas process'!K92)</f>
      </c>
      <c r="L154" s="56">
        <f>IF('Attīrīšanas process'!L92="","",'Attīrīšanas process'!L92)</f>
      </c>
      <c r="M154" s="56">
        <f>IF('Attīrīšanas process'!M92="","",'Attīrīšanas process'!M92)</f>
      </c>
      <c r="N154" s="56">
        <f>IF('Attīrīšanas process'!N92="","",'Attīrīšanas process'!N92)</f>
      </c>
      <c r="O154" s="56">
        <f>IF('Attīrīšanas process'!O92="","",'Attīrīšanas process'!O92)</f>
      </c>
    </row>
    <row r="155" spans="1:15" x14ac:dyDescent="0.25">
      <c r="A155" s="56">
        <f>IF('Attīrīšanas process'!A93="","",'Attīrīšanas process'!A93)</f>
      </c>
      <c r="B155" s="56">
        <f>IF('Attīrīšanas process'!B93="","",'Attīrīšanas process'!B93)</f>
      </c>
      <c r="C155" s="56">
        <f>IF('Attīrīšanas process'!C93="","",'Attīrīšanas process'!C93)</f>
      </c>
      <c r="D155" s="56">
        <f>IF('Attīrīšanas process'!D93="","",'Attīrīšanas process'!D93)</f>
      </c>
      <c r="E155" s="56">
        <f>IF('Attīrīšanas process'!E93="","",'Attīrīšanas process'!E93)</f>
      </c>
      <c r="F155" s="56">
        <f>IF('Attīrīšanas process'!F93="","",'Attīrīšanas process'!F93)</f>
      </c>
      <c r="G155" s="56">
        <f>IF('Attīrīšanas process'!G93="","",'Attīrīšanas process'!G93)</f>
      </c>
      <c r="H155" s="56">
        <f>IF('Attīrīšanas process'!H93="","",'Attīrīšanas process'!H93)</f>
      </c>
      <c r="I155" s="56">
        <f>IF('Attīrīšanas process'!I93="","",'Attīrīšanas process'!I93)</f>
      </c>
      <c r="J155" s="56">
        <f>IF('Attīrīšanas process'!J93="","",'Attīrīšanas process'!J93)</f>
      </c>
      <c r="K155" s="56">
        <f>IF('Attīrīšanas process'!K93="","",'Attīrīšanas process'!K93)</f>
      </c>
      <c r="L155" s="56">
        <f>IF('Attīrīšanas process'!L93="","",'Attīrīšanas process'!L93)</f>
      </c>
      <c r="M155" s="56">
        <f>IF('Attīrīšanas process'!M93="","",'Attīrīšanas process'!M93)</f>
      </c>
      <c r="N155" s="56">
        <f>IF('Attīrīšanas process'!N93="","",'Attīrīšanas process'!N93)</f>
      </c>
      <c r="O155" s="56">
        <f>IF('Attīrīšanas process'!O93="","",'Attīrīšanas process'!O93)</f>
      </c>
    </row>
    <row r="156" spans="1:15" x14ac:dyDescent="0.25">
      <c r="A156" s="56">
        <f>IF('Attīrīšanas process'!A94="","",'Attīrīšanas process'!A94)</f>
      </c>
      <c r="B156" s="56">
        <f>IF('Attīrīšanas process'!B94="","",'Attīrīšanas process'!B94)</f>
      </c>
      <c r="C156" s="56">
        <f>IF('Attīrīšanas process'!C94="","",'Attīrīšanas process'!C94)</f>
      </c>
      <c r="D156" s="56">
        <f>IF('Attīrīšanas process'!D94="","",'Attīrīšanas process'!D94)</f>
      </c>
      <c r="E156" s="56">
        <f>IF('Attīrīšanas process'!E94="","",'Attīrīšanas process'!E94)</f>
      </c>
      <c r="F156" s="56">
        <f>IF('Attīrīšanas process'!F94="","",'Attīrīšanas process'!F94)</f>
      </c>
      <c r="G156" s="56">
        <f>IF('Attīrīšanas process'!G94="","",'Attīrīšanas process'!G94)</f>
      </c>
      <c r="H156" s="56">
        <f>IF('Attīrīšanas process'!H94="","",'Attīrīšanas process'!H94)</f>
      </c>
      <c r="I156" s="56">
        <f>IF('Attīrīšanas process'!I94="","",'Attīrīšanas process'!I94)</f>
      </c>
      <c r="J156" s="56">
        <f>IF('Attīrīšanas process'!J94="","",'Attīrīšanas process'!J94)</f>
      </c>
      <c r="K156" s="56">
        <f>IF('Attīrīšanas process'!K94="","",'Attīrīšanas process'!K94)</f>
      </c>
      <c r="L156" s="56">
        <f>IF('Attīrīšanas process'!L94="","",'Attīrīšanas process'!L94)</f>
      </c>
      <c r="M156" s="56">
        <f>IF('Attīrīšanas process'!M94="","",'Attīrīšanas process'!M94)</f>
      </c>
      <c r="N156" s="56">
        <f>IF('Attīrīšanas process'!N94="","",'Attīrīšanas process'!N94)</f>
      </c>
      <c r="O156" s="56">
        <f>IF('Attīrīšanas process'!O94="","",'Attīrīšanas process'!O94)</f>
      </c>
    </row>
    <row r="157" spans="1:15" x14ac:dyDescent="0.25">
      <c r="A157" s="56">
        <f>IF('Attīrīšanas process'!A95="","",'Attīrīšanas process'!A95)</f>
      </c>
      <c r="B157" s="56">
        <f>IF('Attīrīšanas process'!B95="","",'Attīrīšanas process'!B95)</f>
      </c>
      <c r="C157" s="56">
        <f>IF('Attīrīšanas process'!C95="","",'Attīrīšanas process'!C95)</f>
      </c>
      <c r="D157" s="56">
        <f>IF('Attīrīšanas process'!D95="","",'Attīrīšanas process'!D95)</f>
      </c>
      <c r="E157" s="56">
        <f>IF('Attīrīšanas process'!E95="","",'Attīrīšanas process'!E95)</f>
      </c>
      <c r="F157" s="56">
        <f>IF('Attīrīšanas process'!F95="","",'Attīrīšanas process'!F95)</f>
      </c>
      <c r="G157" s="56">
        <f>IF('Attīrīšanas process'!G95="","",'Attīrīšanas process'!G95)</f>
      </c>
      <c r="H157" s="56">
        <f>IF('Attīrīšanas process'!H95="","",'Attīrīšanas process'!H95)</f>
      </c>
      <c r="I157" s="56">
        <f>IF('Attīrīšanas process'!I95="","",'Attīrīšanas process'!I95)</f>
      </c>
      <c r="J157" s="56">
        <f>IF('Attīrīšanas process'!J95="","",'Attīrīšanas process'!J95)</f>
      </c>
      <c r="K157" s="56">
        <f>IF('Attīrīšanas process'!K95="","",'Attīrīšanas process'!K95)</f>
      </c>
      <c r="L157" s="56">
        <f>IF('Attīrīšanas process'!L95="","",'Attīrīšanas process'!L95)</f>
      </c>
      <c r="M157" s="56">
        <f>IF('Attīrīšanas process'!M95="","",'Attīrīšanas process'!M95)</f>
      </c>
      <c r="N157" s="56">
        <f>IF('Attīrīšanas process'!N95="","",'Attīrīšanas process'!N95)</f>
      </c>
      <c r="O157" s="56">
        <f>IF('Attīrīšanas process'!O95="","",'Attīrīšanas process'!O95)</f>
      </c>
    </row>
    <row r="158" spans="1:15" x14ac:dyDescent="0.25">
      <c r="A158" s="56">
        <f>IF('Attīrīšanas process'!A96="","",'Attīrīšanas process'!A96)</f>
      </c>
      <c r="B158" s="56">
        <f>IF('Attīrīšanas process'!B96="","",'Attīrīšanas process'!B96)</f>
      </c>
      <c r="C158" s="56">
        <f>IF('Attīrīšanas process'!C96="","",'Attīrīšanas process'!C96)</f>
      </c>
      <c r="D158" s="56">
        <f>IF('Attīrīšanas process'!D96="","",'Attīrīšanas process'!D96)</f>
      </c>
      <c r="E158" s="56">
        <f>IF('Attīrīšanas process'!E96="","",'Attīrīšanas process'!E96)</f>
      </c>
      <c r="F158" s="56">
        <f>IF('Attīrīšanas process'!F96="","",'Attīrīšanas process'!F96)</f>
      </c>
      <c r="G158" s="56">
        <f>IF('Attīrīšanas process'!G96="","",'Attīrīšanas process'!G96)</f>
      </c>
      <c r="H158" s="56">
        <f>IF('Attīrīšanas process'!H96="","",'Attīrīšanas process'!H96)</f>
      </c>
      <c r="I158" s="56">
        <f>IF('Attīrīšanas process'!I96="","",'Attīrīšanas process'!I96)</f>
      </c>
      <c r="J158" s="56">
        <f>IF('Attīrīšanas process'!J96="","",'Attīrīšanas process'!J96)</f>
      </c>
      <c r="K158" s="56">
        <f>IF('Attīrīšanas process'!K96="","",'Attīrīšanas process'!K96)</f>
      </c>
      <c r="L158" s="56">
        <f>IF('Attīrīšanas process'!L96="","",'Attīrīšanas process'!L96)</f>
      </c>
      <c r="M158" s="56">
        <f>IF('Attīrīšanas process'!M96="","",'Attīrīšanas process'!M96)</f>
      </c>
      <c r="N158" s="56">
        <f>IF('Attīrīšanas process'!N96="","",'Attīrīšanas process'!N96)</f>
      </c>
      <c r="O158" s="56">
        <f>IF('Attīrīšanas process'!O96="","",'Attīrīšanas process'!O96)</f>
      </c>
    </row>
    <row r="159" spans="1:15" x14ac:dyDescent="0.25">
      <c r="A159" s="56">
        <f>IF('Attīrīšanas process'!A97="","",'Attīrīšanas process'!A97)</f>
      </c>
      <c r="B159" s="56">
        <f>IF('Attīrīšanas process'!B97="","",'Attīrīšanas process'!B97)</f>
      </c>
      <c r="C159" s="56">
        <f>IF('Attīrīšanas process'!C97="","",'Attīrīšanas process'!C97)</f>
      </c>
      <c r="D159" s="56">
        <f>IF('Attīrīšanas process'!D97="","",'Attīrīšanas process'!D97)</f>
      </c>
      <c r="E159" s="56">
        <f>IF('Attīrīšanas process'!E97="","",'Attīrīšanas process'!E97)</f>
      </c>
      <c r="F159" s="56">
        <f>IF('Attīrīšanas process'!F97="","",'Attīrīšanas process'!F97)</f>
      </c>
      <c r="G159" s="56">
        <f>IF('Attīrīšanas process'!G97="","",'Attīrīšanas process'!G97)</f>
      </c>
      <c r="H159" s="56">
        <f>IF('Attīrīšanas process'!H97="","",'Attīrīšanas process'!H97)</f>
      </c>
      <c r="I159" s="56">
        <f>IF('Attīrīšanas process'!I97="","",'Attīrīšanas process'!I97)</f>
      </c>
      <c r="J159" s="56">
        <f>IF('Attīrīšanas process'!J97="","",'Attīrīšanas process'!J97)</f>
      </c>
      <c r="K159" s="56">
        <f>IF('Attīrīšanas process'!K97="","",'Attīrīšanas process'!K97)</f>
      </c>
      <c r="L159" s="56">
        <f>IF('Attīrīšanas process'!L97="","",'Attīrīšanas process'!L97)</f>
      </c>
      <c r="M159" s="56">
        <f>IF('Attīrīšanas process'!M97="","",'Attīrīšanas process'!M97)</f>
      </c>
      <c r="N159" s="56">
        <f>IF('Attīrīšanas process'!N97="","",'Attīrīšanas process'!N97)</f>
      </c>
      <c r="O159" s="56">
        <f>IF('Attīrīšanas process'!O97="","",'Attīrīšanas process'!O97)</f>
      </c>
    </row>
    <row r="160" spans="1:15" x14ac:dyDescent="0.25">
      <c r="A160" s="56">
        <f>IF('Attīrīšanas process'!A98="","",'Attīrīšanas process'!A98)</f>
      </c>
      <c r="B160" s="56">
        <f>IF('Attīrīšanas process'!B98="","",'Attīrīšanas process'!B98)</f>
      </c>
      <c r="C160" s="56">
        <f>IF('Attīrīšanas process'!C98="","",'Attīrīšanas process'!C98)</f>
      </c>
      <c r="D160" s="56">
        <f>IF('Attīrīšanas process'!D98="","",'Attīrīšanas process'!D98)</f>
      </c>
      <c r="E160" s="56">
        <f>IF('Attīrīšanas process'!E98="","",'Attīrīšanas process'!E98)</f>
      </c>
      <c r="F160" s="56">
        <f>IF('Attīrīšanas process'!F98="","",'Attīrīšanas process'!F98)</f>
      </c>
      <c r="G160" s="56">
        <f>IF('Attīrīšanas process'!G98="","",'Attīrīšanas process'!G98)</f>
      </c>
      <c r="H160" s="56">
        <f>IF('Attīrīšanas process'!H98="","",'Attīrīšanas process'!H98)</f>
      </c>
      <c r="I160" s="56">
        <f>IF('Attīrīšanas process'!I98="","",'Attīrīšanas process'!I98)</f>
      </c>
      <c r="J160" s="56">
        <f>IF('Attīrīšanas process'!J98="","",'Attīrīšanas process'!J98)</f>
      </c>
      <c r="K160" s="56">
        <f>IF('Attīrīšanas process'!K98="","",'Attīrīšanas process'!K98)</f>
      </c>
      <c r="L160" s="56">
        <f>IF('Attīrīšanas process'!L98="","",'Attīrīšanas process'!L98)</f>
      </c>
      <c r="M160" s="56">
        <f>IF('Attīrīšanas process'!M98="","",'Attīrīšanas process'!M98)</f>
      </c>
      <c r="N160" s="56">
        <f>IF('Attīrīšanas process'!N98="","",'Attīrīšanas process'!N98)</f>
      </c>
      <c r="O160" s="56">
        <f>IF('Attīrīšanas process'!O98="","",'Attīrīšanas process'!O98)</f>
      </c>
    </row>
    <row r="161" spans="1:15" x14ac:dyDescent="0.25">
      <c r="A161" s="56">
        <f>IF('Attīrīšanas process'!A99="","",'Attīrīšanas process'!A99)</f>
      </c>
      <c r="B161" s="56">
        <f>IF('Attīrīšanas process'!B99="","",'Attīrīšanas process'!B99)</f>
      </c>
      <c r="C161" s="56">
        <f>IF('Attīrīšanas process'!C99="","",'Attīrīšanas process'!C99)</f>
      </c>
      <c r="D161" s="56">
        <f>IF('Attīrīšanas process'!D99="","",'Attīrīšanas process'!D99)</f>
      </c>
      <c r="E161" s="56">
        <f>IF('Attīrīšanas process'!E99="","",'Attīrīšanas process'!E99)</f>
      </c>
      <c r="F161" s="56">
        <f>IF('Attīrīšanas process'!F99="","",'Attīrīšanas process'!F99)</f>
      </c>
      <c r="G161" s="56">
        <f>IF('Attīrīšanas process'!G99="","",'Attīrīšanas process'!G99)</f>
      </c>
      <c r="H161" s="56">
        <f>IF('Attīrīšanas process'!H99="","",'Attīrīšanas process'!H99)</f>
      </c>
      <c r="I161" s="56">
        <f>IF('Attīrīšanas process'!I99="","",'Attīrīšanas process'!I99)</f>
      </c>
      <c r="J161" s="56">
        <f>IF('Attīrīšanas process'!J99="","",'Attīrīšanas process'!J99)</f>
      </c>
      <c r="K161" s="56">
        <f>IF('Attīrīšanas process'!K99="","",'Attīrīšanas process'!K99)</f>
      </c>
      <c r="L161" s="56">
        <f>IF('Attīrīšanas process'!L99="","",'Attīrīšanas process'!L99)</f>
      </c>
      <c r="M161" s="56">
        <f>IF('Attīrīšanas process'!M99="","",'Attīrīšanas process'!M99)</f>
      </c>
      <c r="N161" s="56">
        <f>IF('Attīrīšanas process'!N99="","",'Attīrīšanas process'!N99)</f>
      </c>
      <c r="O161" s="56">
        <f>IF('Attīrīšanas process'!O99="","",'Attīrīšanas process'!O99)</f>
      </c>
    </row>
    <row r="162" spans="1:15" x14ac:dyDescent="0.25">
      <c r="A162" s="56">
        <f>IF('Attīrīšanas process'!A100="","",'Attīrīšanas process'!A100)</f>
      </c>
      <c r="B162" s="56">
        <f>IF('Attīrīšanas process'!B100="","",'Attīrīšanas process'!B100)</f>
      </c>
      <c r="C162" s="56">
        <f>IF('Attīrīšanas process'!C100="","",'Attīrīšanas process'!C100)</f>
      </c>
      <c r="D162" s="56">
        <f>IF('Attīrīšanas process'!D100="","",'Attīrīšanas process'!D100)</f>
      </c>
      <c r="E162" s="56">
        <f>IF('Attīrīšanas process'!E100="","",'Attīrīšanas process'!E100)</f>
      </c>
      <c r="F162" s="56">
        <f>IF('Attīrīšanas process'!F100="","",'Attīrīšanas process'!F100)</f>
      </c>
      <c r="G162" s="56">
        <f>IF('Attīrīšanas process'!G100="","",'Attīrīšanas process'!G100)</f>
      </c>
      <c r="H162" s="56">
        <f>IF('Attīrīšanas process'!H100="","",'Attīrīšanas process'!H100)</f>
      </c>
      <c r="I162" s="56">
        <f>IF('Attīrīšanas process'!I100="","",'Attīrīšanas process'!I100)</f>
      </c>
      <c r="J162" s="56">
        <f>IF('Attīrīšanas process'!J100="","",'Attīrīšanas process'!J100)</f>
      </c>
      <c r="K162" s="56">
        <f>IF('Attīrīšanas process'!K100="","",'Attīrīšanas process'!K100)</f>
      </c>
      <c r="L162" s="56">
        <f>IF('Attīrīšanas process'!L100="","",'Attīrīšanas process'!L100)</f>
      </c>
      <c r="M162" s="56">
        <f>IF('Attīrīšanas process'!M100="","",'Attīrīšanas process'!M100)</f>
      </c>
      <c r="N162" s="56">
        <f>IF('Attīrīšanas process'!N100="","",'Attīrīšanas process'!N100)</f>
      </c>
      <c r="O162" s="56">
        <f>IF('Attīrīšanas process'!O100="","",'Attīrīšanas process'!O100)</f>
      </c>
    </row>
    <row r="163" spans="1:15" x14ac:dyDescent="0.25">
      <c r="A163" s="56">
        <f>IF('Attīrīšanas process'!A101="","",'Attīrīšanas process'!A101)</f>
      </c>
      <c r="B163" s="56">
        <f>IF('Attīrīšanas process'!B101="","",'Attīrīšanas process'!B101)</f>
      </c>
      <c r="C163" s="56">
        <f>IF('Attīrīšanas process'!C101="","",'Attīrīšanas process'!C101)</f>
      </c>
      <c r="D163" s="56">
        <f>IF('Attīrīšanas process'!D101="","",'Attīrīšanas process'!D101)</f>
      </c>
      <c r="E163" s="56">
        <f>IF('Attīrīšanas process'!E101="","",'Attīrīšanas process'!E101)</f>
      </c>
      <c r="F163" s="56">
        <f>IF('Attīrīšanas process'!F101="","",'Attīrīšanas process'!F101)</f>
      </c>
      <c r="G163" s="56">
        <f>IF('Attīrīšanas process'!G101="","",'Attīrīšanas process'!G101)</f>
      </c>
      <c r="H163" s="56">
        <f>IF('Attīrīšanas process'!H101="","",'Attīrīšanas process'!H101)</f>
      </c>
      <c r="I163" s="56">
        <f>IF('Attīrīšanas process'!I101="","",'Attīrīšanas process'!I101)</f>
      </c>
      <c r="J163" s="56">
        <f>IF('Attīrīšanas process'!J101="","",'Attīrīšanas process'!J101)</f>
      </c>
      <c r="K163" s="56">
        <f>IF('Attīrīšanas process'!K101="","",'Attīrīšanas process'!K101)</f>
      </c>
      <c r="L163" s="56">
        <f>IF('Attīrīšanas process'!L101="","",'Attīrīšanas process'!L101)</f>
      </c>
      <c r="M163" s="56">
        <f>IF('Attīrīšanas process'!M101="","",'Attīrīšanas process'!M101)</f>
      </c>
      <c r="N163" s="56">
        <f>IF('Attīrīšanas process'!N101="","",'Attīrīšanas process'!N101)</f>
      </c>
      <c r="O163" s="56">
        <f>IF('Attīrīšanas process'!O101="","",'Attīrīšanas process'!O101)</f>
      </c>
    </row>
    <row r="164" spans="1:15" x14ac:dyDescent="0.25">
      <c r="A164" s="56">
        <f>IF('Attīrīšanas process'!A102="","",'Attīrīšanas process'!A102)</f>
      </c>
      <c r="B164" s="56">
        <f>IF('Attīrīšanas process'!B102="","",'Attīrīšanas process'!B102)</f>
      </c>
      <c r="C164" s="56">
        <f>IF('Attīrīšanas process'!C102="","",'Attīrīšanas process'!C102)</f>
      </c>
      <c r="D164" s="56">
        <f>IF('Attīrīšanas process'!D102="","",'Attīrīšanas process'!D102)</f>
      </c>
      <c r="E164" s="56">
        <f>IF('Attīrīšanas process'!E102="","",'Attīrīšanas process'!E102)</f>
      </c>
      <c r="F164" s="56">
        <f>IF('Attīrīšanas process'!F102="","",'Attīrīšanas process'!F102)</f>
      </c>
      <c r="G164" s="56">
        <f>IF('Attīrīšanas process'!G102="","",'Attīrīšanas process'!G102)</f>
      </c>
      <c r="H164" s="56">
        <f>IF('Attīrīšanas process'!H102="","",'Attīrīšanas process'!H102)</f>
      </c>
      <c r="I164" s="56">
        <f>IF('Attīrīšanas process'!I102="","",'Attīrīšanas process'!I102)</f>
      </c>
      <c r="J164" s="56">
        <f>IF('Attīrīšanas process'!J102="","",'Attīrīšanas process'!J102)</f>
      </c>
      <c r="K164" s="56">
        <f>IF('Attīrīšanas process'!K102="","",'Attīrīšanas process'!K102)</f>
      </c>
      <c r="L164" s="56">
        <f>IF('Attīrīšanas process'!L102="","",'Attīrīšanas process'!L102)</f>
      </c>
      <c r="M164" s="56">
        <f>IF('Attīrīšanas process'!M102="","",'Attīrīšanas process'!M102)</f>
      </c>
      <c r="N164" s="56">
        <f>IF('Attīrīšanas process'!N102="","",'Attīrīšanas process'!N102)</f>
      </c>
      <c r="O164" s="56">
        <f>IF('Attīrīšanas process'!O102="","",'Attīrīšanas process'!O102)</f>
      </c>
    </row>
    <row r="165" spans="1:15" x14ac:dyDescent="0.25">
      <c r="A165" s="56">
        <f>IF('Attīrīšanas process'!A103="","",'Attīrīšanas process'!A103)</f>
      </c>
      <c r="B165" s="56">
        <f>IF('Attīrīšanas process'!B103="","",'Attīrīšanas process'!B103)</f>
      </c>
      <c r="C165" s="56">
        <f>IF('Attīrīšanas process'!C103="","",'Attīrīšanas process'!C103)</f>
      </c>
      <c r="D165" s="56">
        <f>IF('Attīrīšanas process'!D103="","",'Attīrīšanas process'!D103)</f>
      </c>
      <c r="E165" s="56">
        <f>IF('Attīrīšanas process'!E103="","",'Attīrīšanas process'!E103)</f>
      </c>
      <c r="F165" s="56">
        <f>IF('Attīrīšanas process'!F103="","",'Attīrīšanas process'!F103)</f>
      </c>
      <c r="G165" s="56">
        <f>IF('Attīrīšanas process'!G103="","",'Attīrīšanas process'!G103)</f>
      </c>
      <c r="H165" s="56">
        <f>IF('Attīrīšanas process'!H103="","",'Attīrīšanas process'!H103)</f>
      </c>
      <c r="I165" s="56">
        <f>IF('Attīrīšanas process'!I103="","",'Attīrīšanas process'!I103)</f>
      </c>
      <c r="J165" s="56">
        <f>IF('Attīrīšanas process'!J103="","",'Attīrīšanas process'!J103)</f>
      </c>
      <c r="K165" s="56">
        <f>IF('Attīrīšanas process'!K103="","",'Attīrīšanas process'!K103)</f>
      </c>
      <c r="L165" s="56">
        <f>IF('Attīrīšanas process'!L103="","",'Attīrīšanas process'!L103)</f>
      </c>
      <c r="M165" s="56">
        <f>IF('Attīrīšanas process'!M103="","",'Attīrīšanas process'!M103)</f>
      </c>
      <c r="N165" s="56">
        <f>IF('Attīrīšanas process'!N103="","",'Attīrīšanas process'!N103)</f>
      </c>
      <c r="O165" s="56">
        <f>IF('Attīrīšanas process'!O103="","",'Attīrīšanas process'!O103)</f>
      </c>
    </row>
    <row r="166" spans="1:15" x14ac:dyDescent="0.25">
      <c r="A166" s="56">
        <f>IF('Attīrīšanas process'!A104="","",'Attīrīšanas process'!A104)</f>
      </c>
      <c r="B166" s="56">
        <f>IF('Attīrīšanas process'!B104="","",'Attīrīšanas process'!B104)</f>
      </c>
      <c r="C166" s="56">
        <f>IF('Attīrīšanas process'!C104="","",'Attīrīšanas process'!C104)</f>
      </c>
      <c r="D166" s="56">
        <f>IF('Attīrīšanas process'!D104="","",'Attīrīšanas process'!D104)</f>
      </c>
      <c r="E166" s="56">
        <f>IF('Attīrīšanas process'!E104="","",'Attīrīšanas process'!E104)</f>
      </c>
      <c r="F166" s="56">
        <f>IF('Attīrīšanas process'!F104="","",'Attīrīšanas process'!F104)</f>
      </c>
      <c r="G166" s="56">
        <f>IF('Attīrīšanas process'!G104="","",'Attīrīšanas process'!G104)</f>
      </c>
      <c r="H166" s="56">
        <f>IF('Attīrīšanas process'!H104="","",'Attīrīšanas process'!H104)</f>
      </c>
      <c r="I166" s="56">
        <f>IF('Attīrīšanas process'!I104="","",'Attīrīšanas process'!I104)</f>
      </c>
      <c r="J166" s="56">
        <f>IF('Attīrīšanas process'!J104="","",'Attīrīšanas process'!J104)</f>
      </c>
      <c r="K166" s="56">
        <f>IF('Attīrīšanas process'!K104="","",'Attīrīšanas process'!K104)</f>
      </c>
      <c r="L166" s="56">
        <f>IF('Attīrīšanas process'!L104="","",'Attīrīšanas process'!L104)</f>
      </c>
      <c r="M166" s="56">
        <f>IF('Attīrīšanas process'!M104="","",'Attīrīšanas process'!M104)</f>
      </c>
      <c r="N166" s="56">
        <f>IF('Attīrīšanas process'!N104="","",'Attīrīšanas process'!N104)</f>
      </c>
      <c r="O166" s="56">
        <f>IF('Attīrīšanas process'!O104="","",'Attīrīšanas process'!O104)</f>
      </c>
    </row>
    <row r="167" spans="1:15" x14ac:dyDescent="0.25">
      <c r="A167" s="56">
        <f>IF('Attīrīšanas process'!A105="","",'Attīrīšanas process'!A105)</f>
      </c>
      <c r="B167" s="56">
        <f>IF('Attīrīšanas process'!B105="","",'Attīrīšanas process'!B105)</f>
      </c>
      <c r="C167" s="56">
        <f>IF('Attīrīšanas process'!C105="","",'Attīrīšanas process'!C105)</f>
      </c>
      <c r="D167" s="56">
        <f>IF('Attīrīšanas process'!D105="","",'Attīrīšanas process'!D105)</f>
      </c>
      <c r="E167" s="56">
        <f>IF('Attīrīšanas process'!E105="","",'Attīrīšanas process'!E105)</f>
      </c>
      <c r="F167" s="56">
        <f>IF('Attīrīšanas process'!F105="","",'Attīrīšanas process'!F105)</f>
      </c>
      <c r="G167" s="56">
        <f>IF('Attīrīšanas process'!G105="","",'Attīrīšanas process'!G105)</f>
      </c>
      <c r="H167" s="56">
        <f>IF('Attīrīšanas process'!H105="","",'Attīrīšanas process'!H105)</f>
      </c>
      <c r="I167" s="56">
        <f>IF('Attīrīšanas process'!I105="","",'Attīrīšanas process'!I105)</f>
      </c>
      <c r="J167" s="56">
        <f>IF('Attīrīšanas process'!J105="","",'Attīrīšanas process'!J105)</f>
      </c>
      <c r="K167" s="56">
        <f>IF('Attīrīšanas process'!K105="","",'Attīrīšanas process'!K105)</f>
      </c>
      <c r="L167" s="56">
        <f>IF('Attīrīšanas process'!L105="","",'Attīrīšanas process'!L105)</f>
      </c>
      <c r="M167" s="56">
        <f>IF('Attīrīšanas process'!M105="","",'Attīrīšanas process'!M105)</f>
      </c>
      <c r="N167" s="56">
        <f>IF('Attīrīšanas process'!N105="","",'Attīrīšanas process'!N105)</f>
      </c>
      <c r="O167" s="56">
        <f>IF('Attīrīšanas process'!O105="","",'Attīrīšanas process'!O105)</f>
      </c>
    </row>
    <row r="168" spans="1:15" x14ac:dyDescent="0.25">
      <c r="A168" s="56">
        <f>IF('Attīrīšanas process'!A106="","",'Attīrīšanas process'!A106)</f>
      </c>
      <c r="B168" s="56">
        <f>IF('Attīrīšanas process'!B106="","",'Attīrīšanas process'!B106)</f>
      </c>
      <c r="C168" s="56">
        <f>IF('Attīrīšanas process'!C106="","",'Attīrīšanas process'!C106)</f>
      </c>
      <c r="D168" s="56">
        <f>IF('Attīrīšanas process'!D106="","",'Attīrīšanas process'!D106)</f>
      </c>
      <c r="E168" s="56">
        <f>IF('Attīrīšanas process'!E106="","",'Attīrīšanas process'!E106)</f>
      </c>
      <c r="F168" s="56">
        <f>IF('Attīrīšanas process'!F106="","",'Attīrīšanas process'!F106)</f>
      </c>
      <c r="G168" s="56">
        <f>IF('Attīrīšanas process'!G106="","",'Attīrīšanas process'!G106)</f>
      </c>
      <c r="H168" s="56">
        <f>IF('Attīrīšanas process'!H106="","",'Attīrīšanas process'!H106)</f>
      </c>
      <c r="I168" s="56">
        <f>IF('Attīrīšanas process'!I106="","",'Attīrīšanas process'!I106)</f>
      </c>
      <c r="J168" s="56">
        <f>IF('Attīrīšanas process'!J106="","",'Attīrīšanas process'!J106)</f>
      </c>
      <c r="K168" s="56">
        <f>IF('Attīrīšanas process'!K106="","",'Attīrīšanas process'!K106)</f>
      </c>
      <c r="L168" s="56">
        <f>IF('Attīrīšanas process'!L106="","",'Attīrīšanas process'!L106)</f>
      </c>
      <c r="M168" s="56">
        <f>IF('Attīrīšanas process'!M106="","",'Attīrīšanas process'!M106)</f>
      </c>
      <c r="N168" s="56">
        <f>IF('Attīrīšanas process'!N106="","",'Attīrīšanas process'!N106)</f>
      </c>
      <c r="O168" s="56">
        <f>IF('Attīrīšanas process'!O106="","",'Attīrīšanas process'!O106)</f>
      </c>
    </row>
    <row r="169" spans="1:15" x14ac:dyDescent="0.25">
      <c r="A169" s="56">
        <f>IF('Attīrīšanas process'!A107="","",'Attīrīšanas process'!A107)</f>
      </c>
      <c r="B169" s="56">
        <f>IF('Attīrīšanas process'!B107="","",'Attīrīšanas process'!B107)</f>
      </c>
      <c r="C169" s="56">
        <f>IF('Attīrīšanas process'!C107="","",'Attīrīšanas process'!C107)</f>
      </c>
      <c r="D169" s="56">
        <f>IF('Attīrīšanas process'!D107="","",'Attīrīšanas process'!D107)</f>
      </c>
      <c r="E169" s="56">
        <f>IF('Attīrīšanas process'!E107="","",'Attīrīšanas process'!E107)</f>
      </c>
      <c r="F169" s="56">
        <f>IF('Attīrīšanas process'!F107="","",'Attīrīšanas process'!F107)</f>
      </c>
      <c r="G169" s="56">
        <f>IF('Attīrīšanas process'!G107="","",'Attīrīšanas process'!G107)</f>
      </c>
      <c r="H169" s="56">
        <f>IF('Attīrīšanas process'!H107="","",'Attīrīšanas process'!H107)</f>
      </c>
      <c r="I169" s="56">
        <f>IF('Attīrīšanas process'!I107="","",'Attīrīšanas process'!I107)</f>
      </c>
      <c r="J169" s="56">
        <f>IF('Attīrīšanas process'!J107="","",'Attīrīšanas process'!J107)</f>
      </c>
      <c r="K169" s="56">
        <f>IF('Attīrīšanas process'!K107="","",'Attīrīšanas process'!K107)</f>
      </c>
      <c r="L169" s="56">
        <f>IF('Attīrīšanas process'!L107="","",'Attīrīšanas process'!L107)</f>
      </c>
      <c r="M169" s="56">
        <f>IF('Attīrīšanas process'!M107="","",'Attīrīšanas process'!M107)</f>
      </c>
      <c r="N169" s="56">
        <f>IF('Attīrīšanas process'!N107="","",'Attīrīšanas process'!N107)</f>
      </c>
      <c r="O169" s="56">
        <f>IF('Attīrīšanas process'!O107="","",'Attīrīšanas process'!O107)</f>
      </c>
    </row>
    <row r="170" spans="1:15" x14ac:dyDescent="0.25">
      <c r="A170" s="56">
        <f>IF('Attīrīšanas process'!A108="","",'Attīrīšanas process'!A108)</f>
      </c>
      <c r="B170" s="56">
        <f>IF('Attīrīšanas process'!B108="","",'Attīrīšanas process'!B108)</f>
      </c>
      <c r="C170" s="56">
        <f>IF('Attīrīšanas process'!C108="","",'Attīrīšanas process'!C108)</f>
      </c>
      <c r="D170" s="56">
        <f>IF('Attīrīšanas process'!D108="","",'Attīrīšanas process'!D108)</f>
      </c>
      <c r="E170" s="56">
        <f>IF('Attīrīšanas process'!E108="","",'Attīrīšanas process'!E108)</f>
      </c>
      <c r="F170" s="56">
        <f>IF('Attīrīšanas process'!F108="","",'Attīrīšanas process'!F108)</f>
      </c>
      <c r="G170" s="56">
        <f>IF('Attīrīšanas process'!G108="","",'Attīrīšanas process'!G108)</f>
      </c>
      <c r="H170" s="56">
        <f>IF('Attīrīšanas process'!H108="","",'Attīrīšanas process'!H108)</f>
      </c>
      <c r="I170" s="56">
        <f>IF('Attīrīšanas process'!I108="","",'Attīrīšanas process'!I108)</f>
      </c>
      <c r="J170" s="56">
        <f>IF('Attīrīšanas process'!J108="","",'Attīrīšanas process'!J108)</f>
      </c>
      <c r="K170" s="56">
        <f>IF('Attīrīšanas process'!K108="","",'Attīrīšanas process'!K108)</f>
      </c>
      <c r="L170" s="56">
        <f>IF('Attīrīšanas process'!L108="","",'Attīrīšanas process'!L108)</f>
      </c>
      <c r="M170" s="56">
        <f>IF('Attīrīšanas process'!M108="","",'Attīrīšanas process'!M108)</f>
      </c>
      <c r="N170" s="56">
        <f>IF('Attīrīšanas process'!N108="","",'Attīrīšanas process'!N108)</f>
      </c>
      <c r="O170" s="56">
        <f>IF('Attīrīšanas process'!O108="","",'Attīrīšanas process'!O108)</f>
      </c>
    </row>
    <row r="171" spans="1:15" x14ac:dyDescent="0.25">
      <c r="A171" s="56">
        <f>IF('Attīrīšanas process'!A109="","",'Attīrīšanas process'!A109)</f>
      </c>
      <c r="B171" s="56">
        <f>IF('Attīrīšanas process'!B109="","",'Attīrīšanas process'!B109)</f>
      </c>
      <c r="C171" s="56">
        <f>IF('Attīrīšanas process'!C109="","",'Attīrīšanas process'!C109)</f>
      </c>
      <c r="D171" s="56">
        <f>IF('Attīrīšanas process'!D109="","",'Attīrīšanas process'!D109)</f>
      </c>
      <c r="E171" s="56">
        <f>IF('Attīrīšanas process'!E109="","",'Attīrīšanas process'!E109)</f>
      </c>
      <c r="F171" s="56">
        <f>IF('Attīrīšanas process'!F109="","",'Attīrīšanas process'!F109)</f>
      </c>
      <c r="G171" s="56">
        <f>IF('Attīrīšanas process'!G109="","",'Attīrīšanas process'!G109)</f>
      </c>
      <c r="H171" s="56">
        <f>IF('Attīrīšanas process'!H109="","",'Attīrīšanas process'!H109)</f>
      </c>
      <c r="I171" s="56">
        <f>IF('Attīrīšanas process'!I109="","",'Attīrīšanas process'!I109)</f>
      </c>
      <c r="J171" s="56">
        <f>IF('Attīrīšanas process'!J109="","",'Attīrīšanas process'!J109)</f>
      </c>
      <c r="K171" s="56">
        <f>IF('Attīrīšanas process'!K109="","",'Attīrīšanas process'!K109)</f>
      </c>
      <c r="L171" s="56">
        <f>IF('Attīrīšanas process'!L109="","",'Attīrīšanas process'!L109)</f>
      </c>
      <c r="M171" s="56">
        <f>IF('Attīrīšanas process'!M109="","",'Attīrīšanas process'!M109)</f>
      </c>
      <c r="N171" s="56">
        <f>IF('Attīrīšanas process'!N109="","",'Attīrīšanas process'!N109)</f>
      </c>
      <c r="O171" s="56">
        <f>IF('Attīrīšanas process'!O109="","",'Attīrīšanas process'!O109)</f>
      </c>
    </row>
    <row r="172" spans="1:15" x14ac:dyDescent="0.25">
      <c r="A172" s="56">
        <f>IF('Attīrīšanas process'!A110="","",'Attīrīšanas process'!A110)</f>
      </c>
      <c r="B172" s="56">
        <f>IF('Attīrīšanas process'!B110="","",'Attīrīšanas process'!B110)</f>
      </c>
      <c r="C172" s="56">
        <f>IF('Attīrīšanas process'!C110="","",'Attīrīšanas process'!C110)</f>
      </c>
      <c r="D172" s="56">
        <f>IF('Attīrīšanas process'!D110="","",'Attīrīšanas process'!D110)</f>
      </c>
      <c r="E172" s="56">
        <f>IF('Attīrīšanas process'!E110="","",'Attīrīšanas process'!E110)</f>
      </c>
      <c r="F172" s="56">
        <f>IF('Attīrīšanas process'!F110="","",'Attīrīšanas process'!F110)</f>
      </c>
      <c r="G172" s="56">
        <f>IF('Attīrīšanas process'!G110="","",'Attīrīšanas process'!G110)</f>
      </c>
      <c r="H172" s="56">
        <f>IF('Attīrīšanas process'!H110="","",'Attīrīšanas process'!H110)</f>
      </c>
      <c r="I172" s="56">
        <f>IF('Attīrīšanas process'!I110="","",'Attīrīšanas process'!I110)</f>
      </c>
      <c r="J172" s="56">
        <f>IF('Attīrīšanas process'!J110="","",'Attīrīšanas process'!J110)</f>
      </c>
      <c r="K172" s="56">
        <f>IF('Attīrīšanas process'!K110="","",'Attīrīšanas process'!K110)</f>
      </c>
      <c r="L172" s="56">
        <f>IF('Attīrīšanas process'!L110="","",'Attīrīšanas process'!L110)</f>
      </c>
      <c r="M172" s="56">
        <f>IF('Attīrīšanas process'!M110="","",'Attīrīšanas process'!M110)</f>
      </c>
      <c r="N172" s="56">
        <f>IF('Attīrīšanas process'!N110="","",'Attīrīšanas process'!N110)</f>
      </c>
      <c r="O172" s="56">
        <f>IF('Attīrīšanas process'!O110="","",'Attīrīšanas process'!O110)</f>
      </c>
    </row>
    <row r="173" spans="1:15" x14ac:dyDescent="0.25">
      <c r="A173" s="56">
        <f>IF('Attīrīšanas process'!A111="","",'Attīrīšanas process'!A111)</f>
      </c>
      <c r="B173" s="56">
        <f>IF('Attīrīšanas process'!B111="","",'Attīrīšanas process'!B111)</f>
      </c>
      <c r="C173" s="56">
        <f>IF('Attīrīšanas process'!C111="","",'Attīrīšanas process'!C111)</f>
      </c>
      <c r="D173" s="56">
        <f>IF('Attīrīšanas process'!D111="","",'Attīrīšanas process'!D111)</f>
      </c>
      <c r="E173" s="56">
        <f>IF('Attīrīšanas process'!E111="","",'Attīrīšanas process'!E111)</f>
      </c>
      <c r="F173" s="56">
        <f>IF('Attīrīšanas process'!F111="","",'Attīrīšanas process'!F111)</f>
      </c>
      <c r="G173" s="56">
        <f>IF('Attīrīšanas process'!G111="","",'Attīrīšanas process'!G111)</f>
      </c>
      <c r="H173" s="56">
        <f>IF('Attīrīšanas process'!H111="","",'Attīrīšanas process'!H111)</f>
      </c>
      <c r="I173" s="56">
        <f>IF('Attīrīšanas process'!I111="","",'Attīrīšanas process'!I111)</f>
      </c>
      <c r="J173" s="56">
        <f>IF('Attīrīšanas process'!J111="","",'Attīrīšanas process'!J111)</f>
      </c>
      <c r="K173" s="56">
        <f>IF('Attīrīšanas process'!K111="","",'Attīrīšanas process'!K111)</f>
      </c>
      <c r="L173" s="56">
        <f>IF('Attīrīšanas process'!L111="","",'Attīrīšanas process'!L111)</f>
      </c>
      <c r="M173" s="56">
        <f>IF('Attīrīšanas process'!M111="","",'Attīrīšanas process'!M111)</f>
      </c>
      <c r="N173" s="56">
        <f>IF('Attīrīšanas process'!N111="","",'Attīrīšanas process'!N111)</f>
      </c>
      <c r="O173" s="56">
        <f>IF('Attīrīšanas process'!O111="","",'Attīrīšanas process'!O111)</f>
      </c>
    </row>
    <row r="174" spans="1:15" x14ac:dyDescent="0.25">
      <c r="A174" s="56">
        <f>IF('Attīrīšanas process'!A112="","",'Attīrīšanas process'!A112)</f>
      </c>
      <c r="B174" s="56">
        <f>IF('Attīrīšanas process'!B112="","",'Attīrīšanas process'!B112)</f>
      </c>
      <c r="C174" s="56">
        <f>IF('Attīrīšanas process'!C112="","",'Attīrīšanas process'!C112)</f>
      </c>
      <c r="D174" s="56">
        <f>IF('Attīrīšanas process'!D112="","",'Attīrīšanas process'!D112)</f>
      </c>
      <c r="E174" s="56">
        <f>IF('Attīrīšanas process'!E112="","",'Attīrīšanas process'!E112)</f>
      </c>
      <c r="F174" s="56">
        <f>IF('Attīrīšanas process'!F112="","",'Attīrīšanas process'!F112)</f>
      </c>
      <c r="G174" s="56">
        <f>IF('Attīrīšanas process'!G112="","",'Attīrīšanas process'!G112)</f>
      </c>
      <c r="H174" s="56">
        <f>IF('Attīrīšanas process'!H112="","",'Attīrīšanas process'!H112)</f>
      </c>
      <c r="I174" s="56">
        <f>IF('Attīrīšanas process'!I112="","",'Attīrīšanas process'!I112)</f>
      </c>
      <c r="J174" s="56">
        <f>IF('Attīrīšanas process'!J112="","",'Attīrīšanas process'!J112)</f>
      </c>
      <c r="K174" s="56">
        <f>IF('Attīrīšanas process'!K112="","",'Attīrīšanas process'!K112)</f>
      </c>
      <c r="L174" s="56">
        <f>IF('Attīrīšanas process'!L112="","",'Attīrīšanas process'!L112)</f>
      </c>
      <c r="M174" s="56">
        <f>IF('Attīrīšanas process'!M112="","",'Attīrīšanas process'!M112)</f>
      </c>
      <c r="N174" s="56">
        <f>IF('Attīrīšanas process'!N112="","",'Attīrīšanas process'!N112)</f>
      </c>
      <c r="O174" s="56">
        <f>IF('Attīrīšanas process'!O112="","",'Attīrīšanas process'!O112)</f>
      </c>
    </row>
    <row r="175" spans="1:15" x14ac:dyDescent="0.25">
      <c r="A175" s="56">
        <f>IF('Attīrīšanas process'!A113="","",'Attīrīšanas process'!A113)</f>
      </c>
      <c r="B175" s="56">
        <f>IF('Attīrīšanas process'!B113="","",'Attīrīšanas process'!B113)</f>
      </c>
      <c r="C175" s="56">
        <f>IF('Attīrīšanas process'!C113="","",'Attīrīšanas process'!C113)</f>
      </c>
      <c r="D175" s="56">
        <f>IF('Attīrīšanas process'!D113="","",'Attīrīšanas process'!D113)</f>
      </c>
      <c r="E175" s="56">
        <f>IF('Attīrīšanas process'!E113="","",'Attīrīšanas process'!E113)</f>
      </c>
      <c r="F175" s="56">
        <f>IF('Attīrīšanas process'!F113="","",'Attīrīšanas process'!F113)</f>
      </c>
      <c r="G175" s="56">
        <f>IF('Attīrīšanas process'!G113="","",'Attīrīšanas process'!G113)</f>
      </c>
      <c r="H175" s="56">
        <f>IF('Attīrīšanas process'!H113="","",'Attīrīšanas process'!H113)</f>
      </c>
      <c r="I175" s="56">
        <f>IF('Attīrīšanas process'!I113="","",'Attīrīšanas process'!I113)</f>
      </c>
      <c r="J175" s="56">
        <f>IF('Attīrīšanas process'!J113="","",'Attīrīšanas process'!J113)</f>
      </c>
      <c r="K175" s="56">
        <f>IF('Attīrīšanas process'!K113="","",'Attīrīšanas process'!K113)</f>
      </c>
      <c r="L175" s="56">
        <f>IF('Attīrīšanas process'!L113="","",'Attīrīšanas process'!L113)</f>
      </c>
      <c r="M175" s="56">
        <f>IF('Attīrīšanas process'!M113="","",'Attīrīšanas process'!M113)</f>
      </c>
      <c r="N175" s="56">
        <f>IF('Attīrīšanas process'!N113="","",'Attīrīšanas process'!N113)</f>
      </c>
      <c r="O175" s="56">
        <f>IF('Attīrīšanas process'!O113="","",'Attīrīšanas process'!O113)</f>
      </c>
    </row>
    <row r="176" spans="1:15" x14ac:dyDescent="0.25">
      <c r="A176" s="56">
        <f>IF('Attīrīšanas process'!A114="","",'Attīrīšanas process'!A114)</f>
      </c>
      <c r="B176" s="56">
        <f>IF('Attīrīšanas process'!B114="","",'Attīrīšanas process'!B114)</f>
      </c>
      <c r="C176" s="56">
        <f>IF('Attīrīšanas process'!C114="","",'Attīrīšanas process'!C114)</f>
      </c>
      <c r="D176" s="56">
        <f>IF('Attīrīšanas process'!D114="","",'Attīrīšanas process'!D114)</f>
      </c>
      <c r="E176" s="56">
        <f>IF('Attīrīšanas process'!E114="","",'Attīrīšanas process'!E114)</f>
      </c>
      <c r="F176" s="56">
        <f>IF('Attīrīšanas process'!F114="","",'Attīrīšanas process'!F114)</f>
      </c>
      <c r="G176" s="56">
        <f>IF('Attīrīšanas process'!G114="","",'Attīrīšanas process'!G114)</f>
      </c>
      <c r="H176" s="56">
        <f>IF('Attīrīšanas process'!H114="","",'Attīrīšanas process'!H114)</f>
      </c>
      <c r="I176" s="56">
        <f>IF('Attīrīšanas process'!I114="","",'Attīrīšanas process'!I114)</f>
      </c>
      <c r="J176" s="56">
        <f>IF('Attīrīšanas process'!J114="","",'Attīrīšanas process'!J114)</f>
      </c>
      <c r="K176" s="56">
        <f>IF('Attīrīšanas process'!K114="","",'Attīrīšanas process'!K114)</f>
      </c>
      <c r="L176" s="56">
        <f>IF('Attīrīšanas process'!L114="","",'Attīrīšanas process'!L114)</f>
      </c>
      <c r="M176" s="56">
        <f>IF('Attīrīšanas process'!M114="","",'Attīrīšanas process'!M114)</f>
      </c>
      <c r="N176" s="56">
        <f>IF('Attīrīšanas process'!N114="","",'Attīrīšanas process'!N114)</f>
      </c>
      <c r="O176" s="56">
        <f>IF('Attīrīšanas process'!O114="","",'Attīrīšanas process'!O114)</f>
      </c>
    </row>
    <row r="177" spans="1:15" x14ac:dyDescent="0.25">
      <c r="A177" s="56">
        <f>IF('Attīrīšanas process'!A115="","",'Attīrīšanas process'!A115)</f>
      </c>
      <c r="B177" s="56">
        <f>IF('Attīrīšanas process'!B115="","",'Attīrīšanas process'!B115)</f>
      </c>
      <c r="C177" s="56">
        <f>IF('Attīrīšanas process'!C115="","",'Attīrīšanas process'!C115)</f>
      </c>
      <c r="D177" s="56">
        <f>IF('Attīrīšanas process'!D115="","",'Attīrīšanas process'!D115)</f>
      </c>
      <c r="E177" s="56">
        <f>IF('Attīrīšanas process'!E115="","",'Attīrīšanas process'!E115)</f>
      </c>
      <c r="F177" s="56">
        <f>IF('Attīrīšanas process'!F115="","",'Attīrīšanas process'!F115)</f>
      </c>
      <c r="G177" s="56">
        <f>IF('Attīrīšanas process'!G115="","",'Attīrīšanas process'!G115)</f>
      </c>
      <c r="H177" s="56">
        <f>IF('Attīrīšanas process'!H115="","",'Attīrīšanas process'!H115)</f>
      </c>
      <c r="I177" s="56">
        <f>IF('Attīrīšanas process'!I115="","",'Attīrīšanas process'!I115)</f>
      </c>
      <c r="J177" s="56">
        <f>IF('Attīrīšanas process'!J115="","",'Attīrīšanas process'!J115)</f>
      </c>
      <c r="K177" s="56">
        <f>IF('Attīrīšanas process'!K115="","",'Attīrīšanas process'!K115)</f>
      </c>
      <c r="L177" s="56">
        <f>IF('Attīrīšanas process'!L115="","",'Attīrīšanas process'!L115)</f>
      </c>
      <c r="M177" s="56">
        <f>IF('Attīrīšanas process'!M115="","",'Attīrīšanas process'!M115)</f>
      </c>
      <c r="N177" s="56">
        <f>IF('Attīrīšanas process'!N115="","",'Attīrīšanas process'!N115)</f>
      </c>
      <c r="O177" s="56">
        <f>IF('Attīrīšanas process'!O115="","",'Attīrīšanas process'!O115)</f>
      </c>
    </row>
    <row r="178" spans="1:15" x14ac:dyDescent="0.25">
      <c r="A178" s="56">
        <f>IF('Attīrīšanas process'!A116="","",'Attīrīšanas process'!A116)</f>
      </c>
      <c r="B178" s="56">
        <f>IF('Attīrīšanas process'!B116="","",'Attīrīšanas process'!B116)</f>
      </c>
      <c r="C178" s="56">
        <f>IF('Attīrīšanas process'!C116="","",'Attīrīšanas process'!C116)</f>
      </c>
      <c r="D178" s="56">
        <f>IF('Attīrīšanas process'!D116="","",'Attīrīšanas process'!D116)</f>
      </c>
      <c r="E178" s="56">
        <f>IF('Attīrīšanas process'!E116="","",'Attīrīšanas process'!E116)</f>
      </c>
      <c r="F178" s="56">
        <f>IF('Attīrīšanas process'!F116="","",'Attīrīšanas process'!F116)</f>
      </c>
      <c r="G178" s="56">
        <f>IF('Attīrīšanas process'!G116="","",'Attīrīšanas process'!G116)</f>
      </c>
      <c r="H178" s="56">
        <f>IF('Attīrīšanas process'!H116="","",'Attīrīšanas process'!H116)</f>
      </c>
      <c r="I178" s="56">
        <f>IF('Attīrīšanas process'!I116="","",'Attīrīšanas process'!I116)</f>
      </c>
      <c r="J178" s="56">
        <f>IF('Attīrīšanas process'!J116="","",'Attīrīšanas process'!J116)</f>
      </c>
      <c r="K178" s="56">
        <f>IF('Attīrīšanas process'!K116="","",'Attīrīšanas process'!K116)</f>
      </c>
      <c r="L178" s="56">
        <f>IF('Attīrīšanas process'!L116="","",'Attīrīšanas process'!L116)</f>
      </c>
      <c r="M178" s="56">
        <f>IF('Attīrīšanas process'!M116="","",'Attīrīšanas process'!M116)</f>
      </c>
      <c r="N178" s="56">
        <f>IF('Attīrīšanas process'!N116="","",'Attīrīšanas process'!N116)</f>
      </c>
      <c r="O178" s="56">
        <f>IF('Attīrīšanas process'!O116="","",'Attīrīšanas process'!O116)</f>
      </c>
    </row>
    <row r="179" spans="1:15" x14ac:dyDescent="0.25">
      <c r="A179" s="56">
        <f>IF('Attīrīšanas process'!A117="","",'Attīrīšanas process'!A117)</f>
      </c>
      <c r="B179" s="56">
        <f>IF('Attīrīšanas process'!B117="","",'Attīrīšanas process'!B117)</f>
      </c>
      <c r="C179" s="56">
        <f>IF('Attīrīšanas process'!C117="","",'Attīrīšanas process'!C117)</f>
      </c>
      <c r="D179" s="56">
        <f>IF('Attīrīšanas process'!D117="","",'Attīrīšanas process'!D117)</f>
      </c>
      <c r="E179" s="56">
        <f>IF('Attīrīšanas process'!E117="","",'Attīrīšanas process'!E117)</f>
      </c>
      <c r="F179" s="56">
        <f>IF('Attīrīšanas process'!F117="","",'Attīrīšanas process'!F117)</f>
      </c>
      <c r="G179" s="56">
        <f>IF('Attīrīšanas process'!G117="","",'Attīrīšanas process'!G117)</f>
      </c>
      <c r="H179" s="56">
        <f>IF('Attīrīšanas process'!H117="","",'Attīrīšanas process'!H117)</f>
      </c>
      <c r="I179" s="56">
        <f>IF('Attīrīšanas process'!I117="","",'Attīrīšanas process'!I117)</f>
      </c>
      <c r="J179" s="56">
        <f>IF('Attīrīšanas process'!J117="","",'Attīrīšanas process'!J117)</f>
      </c>
      <c r="K179" s="56">
        <f>IF('Attīrīšanas process'!K117="","",'Attīrīšanas process'!K117)</f>
      </c>
      <c r="L179" s="56">
        <f>IF('Attīrīšanas process'!L117="","",'Attīrīšanas process'!L117)</f>
      </c>
      <c r="M179" s="56">
        <f>IF('Attīrīšanas process'!M117="","",'Attīrīšanas process'!M117)</f>
      </c>
      <c r="N179" s="56">
        <f>IF('Attīrīšanas process'!N117="","",'Attīrīšanas process'!N117)</f>
      </c>
      <c r="O179" s="56">
        <f>IF('Attīrīšanas process'!O117="","",'Attīrīšanas process'!O117)</f>
      </c>
    </row>
    <row r="180" spans="1:15" x14ac:dyDescent="0.25">
      <c r="A180" s="56">
        <f>IF('Attīrīšanas process'!A118="","",'Attīrīšanas process'!A118)</f>
      </c>
      <c r="B180" s="56">
        <f>IF('Attīrīšanas process'!B118="","",'Attīrīšanas process'!B118)</f>
      </c>
      <c r="C180" s="56">
        <f>IF('Attīrīšanas process'!C118="","",'Attīrīšanas process'!C118)</f>
      </c>
      <c r="D180" s="56">
        <f>IF('Attīrīšanas process'!D118="","",'Attīrīšanas process'!D118)</f>
      </c>
      <c r="E180" s="56">
        <f>IF('Attīrīšanas process'!E118="","",'Attīrīšanas process'!E118)</f>
      </c>
      <c r="F180" s="56">
        <f>IF('Attīrīšanas process'!F118="","",'Attīrīšanas process'!F118)</f>
      </c>
      <c r="G180" s="56">
        <f>IF('Attīrīšanas process'!G118="","",'Attīrīšanas process'!G118)</f>
      </c>
      <c r="H180" s="56">
        <f>IF('Attīrīšanas process'!H118="","",'Attīrīšanas process'!H118)</f>
      </c>
      <c r="I180" s="56">
        <f>IF('Attīrīšanas process'!I118="","",'Attīrīšanas process'!I118)</f>
      </c>
      <c r="J180" s="56">
        <f>IF('Attīrīšanas process'!J118="","",'Attīrīšanas process'!J118)</f>
      </c>
      <c r="K180" s="56">
        <f>IF('Attīrīšanas process'!K118="","",'Attīrīšanas process'!K118)</f>
      </c>
      <c r="L180" s="56">
        <f>IF('Attīrīšanas process'!L118="","",'Attīrīšanas process'!L118)</f>
      </c>
      <c r="M180" s="56">
        <f>IF('Attīrīšanas process'!M118="","",'Attīrīšanas process'!M118)</f>
      </c>
      <c r="N180" s="56">
        <f>IF('Attīrīšanas process'!N118="","",'Attīrīšanas process'!N118)</f>
      </c>
      <c r="O180" s="56">
        <f>IF('Attīrīšanas process'!O118="","",'Attīrīšanas process'!O118)</f>
      </c>
    </row>
    <row r="181" spans="1:15" x14ac:dyDescent="0.25">
      <c r="A181" s="56">
        <f>IF('Attīrīšanas process'!A119="","",'Attīrīšanas process'!A119)</f>
      </c>
      <c r="B181" s="56">
        <f>IF('Attīrīšanas process'!B119="","",'Attīrīšanas process'!B119)</f>
      </c>
      <c r="C181" s="56">
        <f>IF('Attīrīšanas process'!C119="","",'Attīrīšanas process'!C119)</f>
      </c>
      <c r="D181" s="56">
        <f>IF('Attīrīšanas process'!D119="","",'Attīrīšanas process'!D119)</f>
      </c>
      <c r="E181" s="56">
        <f>IF('Attīrīšanas process'!E119="","",'Attīrīšanas process'!E119)</f>
      </c>
      <c r="F181" s="56">
        <f>IF('Attīrīšanas process'!F119="","",'Attīrīšanas process'!F119)</f>
      </c>
      <c r="G181" s="56">
        <f>IF('Attīrīšanas process'!G119="","",'Attīrīšanas process'!G119)</f>
      </c>
      <c r="H181" s="56">
        <f>IF('Attīrīšanas process'!H119="","",'Attīrīšanas process'!H119)</f>
      </c>
      <c r="I181" s="56">
        <f>IF('Attīrīšanas process'!I119="","",'Attīrīšanas process'!I119)</f>
      </c>
      <c r="J181" s="56">
        <f>IF('Attīrīšanas process'!J119="","",'Attīrīšanas process'!J119)</f>
      </c>
      <c r="K181" s="56">
        <f>IF('Attīrīšanas process'!K119="","",'Attīrīšanas process'!K119)</f>
      </c>
      <c r="L181" s="56">
        <f>IF('Attīrīšanas process'!L119="","",'Attīrīšanas process'!L119)</f>
      </c>
      <c r="M181" s="56">
        <f>IF('Attīrīšanas process'!M119="","",'Attīrīšanas process'!M119)</f>
      </c>
      <c r="N181" s="56">
        <f>IF('Attīrīšanas process'!N119="","",'Attīrīšanas process'!N119)</f>
      </c>
      <c r="O181" s="56">
        <f>IF('Attīrīšanas process'!O119="","",'Attīrīšanas process'!O119)</f>
      </c>
    </row>
    <row r="182" spans="1:15" x14ac:dyDescent="0.25">
      <c r="A182" s="56">
        <f>IF('Attīrīšanas process'!A120="","",'Attīrīšanas process'!A120)</f>
      </c>
      <c r="B182" s="56">
        <f>IF('Attīrīšanas process'!B120="","",'Attīrīšanas process'!B120)</f>
      </c>
      <c r="C182" s="56">
        <f>IF('Attīrīšanas process'!C120="","",'Attīrīšanas process'!C120)</f>
      </c>
      <c r="D182" s="56">
        <f>IF('Attīrīšanas process'!D120="","",'Attīrīšanas process'!D120)</f>
      </c>
      <c r="E182" s="56">
        <f>IF('Attīrīšanas process'!E120="","",'Attīrīšanas process'!E120)</f>
      </c>
      <c r="F182" s="56">
        <f>IF('Attīrīšanas process'!F120="","",'Attīrīšanas process'!F120)</f>
      </c>
      <c r="G182" s="56">
        <f>IF('Attīrīšanas process'!G120="","",'Attīrīšanas process'!G120)</f>
      </c>
      <c r="H182" s="56">
        <f>IF('Attīrīšanas process'!H120="","",'Attīrīšanas process'!H120)</f>
      </c>
      <c r="I182" s="56">
        <f>IF('Attīrīšanas process'!I120="","",'Attīrīšanas process'!I120)</f>
      </c>
      <c r="J182" s="56">
        <f>IF('Attīrīšanas process'!J120="","",'Attīrīšanas process'!J120)</f>
      </c>
      <c r="K182" s="56">
        <f>IF('Attīrīšanas process'!K120="","",'Attīrīšanas process'!K120)</f>
      </c>
      <c r="L182" s="56">
        <f>IF('Attīrīšanas process'!L120="","",'Attīrīšanas process'!L120)</f>
      </c>
      <c r="M182" s="56">
        <f>IF('Attīrīšanas process'!M120="","",'Attīrīšanas process'!M120)</f>
      </c>
      <c r="N182" s="56">
        <f>IF('Attīrīšanas process'!N120="","",'Attīrīšanas process'!N120)</f>
      </c>
      <c r="O182" s="56">
        <f>IF('Attīrīšanas process'!O120="","",'Attīrīšanas process'!O120)</f>
      </c>
    </row>
    <row r="183" spans="1:15" x14ac:dyDescent="0.25">
      <c r="A183" s="56">
        <f>IF('Attīrīšanas process'!A121="","",'Attīrīšanas process'!A121)</f>
      </c>
      <c r="B183" s="56">
        <f>IF('Attīrīšanas process'!B121="","",'Attīrīšanas process'!B121)</f>
      </c>
      <c r="C183" s="56">
        <f>IF('Attīrīšanas process'!C121="","",'Attīrīšanas process'!C121)</f>
      </c>
      <c r="D183" s="56">
        <f>IF('Attīrīšanas process'!D121="","",'Attīrīšanas process'!D121)</f>
      </c>
      <c r="E183" s="56">
        <f>IF('Attīrīšanas process'!E121="","",'Attīrīšanas process'!E121)</f>
      </c>
      <c r="F183" s="56">
        <f>IF('Attīrīšanas process'!F121="","",'Attīrīšanas process'!F121)</f>
      </c>
      <c r="G183" s="56">
        <f>IF('Attīrīšanas process'!G121="","",'Attīrīšanas process'!G121)</f>
      </c>
      <c r="H183" s="56">
        <f>IF('Attīrīšanas process'!H121="","",'Attīrīšanas process'!H121)</f>
      </c>
      <c r="I183" s="56">
        <f>IF('Attīrīšanas process'!I121="","",'Attīrīšanas process'!I121)</f>
      </c>
      <c r="J183" s="56">
        <f>IF('Attīrīšanas process'!J121="","",'Attīrīšanas process'!J121)</f>
      </c>
      <c r="K183" s="56">
        <f>IF('Attīrīšanas process'!K121="","",'Attīrīšanas process'!K121)</f>
      </c>
      <c r="L183" s="56">
        <f>IF('Attīrīšanas process'!L121="","",'Attīrīšanas process'!L121)</f>
      </c>
      <c r="M183" s="56">
        <f>IF('Attīrīšanas process'!M121="","",'Attīrīšanas process'!M121)</f>
      </c>
      <c r="N183" s="56">
        <f>IF('Attīrīšanas process'!N121="","",'Attīrīšanas process'!N121)</f>
      </c>
      <c r="O183" s="56">
        <f>IF('Attīrīšanas process'!O121="","",'Attīrīšanas process'!O121)</f>
      </c>
    </row>
    <row r="184" spans="1:15" x14ac:dyDescent="0.25">
      <c r="A184" s="56">
        <f>IF('Attīrīšanas process'!A122="","",'Attīrīšanas process'!A122)</f>
      </c>
      <c r="B184" s="56">
        <f>IF('Attīrīšanas process'!B122="","",'Attīrīšanas process'!B122)</f>
      </c>
      <c r="C184" s="56">
        <f>IF('Attīrīšanas process'!C122="","",'Attīrīšanas process'!C122)</f>
      </c>
      <c r="D184" s="56">
        <f>IF('Attīrīšanas process'!D122="","",'Attīrīšanas process'!D122)</f>
      </c>
      <c r="E184" s="56">
        <f>IF('Attīrīšanas process'!E122="","",'Attīrīšanas process'!E122)</f>
      </c>
      <c r="F184" s="56">
        <f>IF('Attīrīšanas process'!F122="","",'Attīrīšanas process'!F122)</f>
      </c>
      <c r="G184" s="56">
        <f>IF('Attīrīšanas process'!G122="","",'Attīrīšanas process'!G122)</f>
      </c>
      <c r="H184" s="56">
        <f>IF('Attīrīšanas process'!H122="","",'Attīrīšanas process'!H122)</f>
      </c>
      <c r="I184" s="56">
        <f>IF('Attīrīšanas process'!I122="","",'Attīrīšanas process'!I122)</f>
      </c>
      <c r="J184" s="56">
        <f>IF('Attīrīšanas process'!J122="","",'Attīrīšanas process'!J122)</f>
      </c>
      <c r="K184" s="56">
        <f>IF('Attīrīšanas process'!K122="","",'Attīrīšanas process'!K122)</f>
      </c>
      <c r="L184" s="56">
        <f>IF('Attīrīšanas process'!L122="","",'Attīrīšanas process'!L122)</f>
      </c>
      <c r="M184" s="56">
        <f>IF('Attīrīšanas process'!M122="","",'Attīrīšanas process'!M122)</f>
      </c>
      <c r="N184" s="56">
        <f>IF('Attīrīšanas process'!N122="","",'Attīrīšanas process'!N122)</f>
      </c>
      <c r="O184" s="56">
        <f>IF('Attīrīšanas process'!O122="","",'Attīrīšanas process'!O122)</f>
      </c>
    </row>
    <row r="185" spans="1:15" x14ac:dyDescent="0.25">
      <c r="A185" s="56">
        <f>IF('Attīrīšanas process'!A123="","",'Attīrīšanas process'!A123)</f>
      </c>
      <c r="B185" s="56">
        <f>IF('Attīrīšanas process'!B123="","",'Attīrīšanas process'!B123)</f>
      </c>
      <c r="C185" s="56">
        <f>IF('Attīrīšanas process'!C123="","",'Attīrīšanas process'!C123)</f>
      </c>
      <c r="D185" s="56">
        <f>IF('Attīrīšanas process'!D123="","",'Attīrīšanas process'!D123)</f>
      </c>
      <c r="E185" s="56">
        <f>IF('Attīrīšanas process'!E123="","",'Attīrīšanas process'!E123)</f>
      </c>
      <c r="F185" s="56">
        <f>IF('Attīrīšanas process'!F123="","",'Attīrīšanas process'!F123)</f>
      </c>
      <c r="G185" s="56">
        <f>IF('Attīrīšanas process'!G123="","",'Attīrīšanas process'!G123)</f>
      </c>
      <c r="H185" s="56">
        <f>IF('Attīrīšanas process'!H123="","",'Attīrīšanas process'!H123)</f>
      </c>
      <c r="I185" s="56">
        <f>IF('Attīrīšanas process'!I123="","",'Attīrīšanas process'!I123)</f>
      </c>
      <c r="J185" s="56">
        <f>IF('Attīrīšanas process'!J123="","",'Attīrīšanas process'!J123)</f>
      </c>
      <c r="K185" s="56">
        <f>IF('Attīrīšanas process'!K123="","",'Attīrīšanas process'!K123)</f>
      </c>
      <c r="L185" s="56">
        <f>IF('Attīrīšanas process'!L123="","",'Attīrīšanas process'!L123)</f>
      </c>
      <c r="M185" s="56">
        <f>IF('Attīrīšanas process'!M123="","",'Attīrīšanas process'!M123)</f>
      </c>
      <c r="N185" s="56">
        <f>IF('Attīrīšanas process'!N123="","",'Attīrīšanas process'!N123)</f>
      </c>
      <c r="O185" s="56">
        <f>IF('Attīrīšanas process'!O123="","",'Attīrīšanas process'!O123)</f>
      </c>
    </row>
    <row r="186" spans="1:15" x14ac:dyDescent="0.25">
      <c r="A186" s="56">
        <f>IF('Attīrīšanas process'!A124="","",'Attīrīšanas process'!A124)</f>
      </c>
      <c r="B186" s="56">
        <f>IF('Attīrīšanas process'!B124="","",'Attīrīšanas process'!B124)</f>
      </c>
      <c r="C186" s="56">
        <f>IF('Attīrīšanas process'!C124="","",'Attīrīšanas process'!C124)</f>
      </c>
      <c r="D186" s="56">
        <f>IF('Attīrīšanas process'!D124="","",'Attīrīšanas process'!D124)</f>
      </c>
      <c r="E186" s="56">
        <f>IF('Attīrīšanas process'!E124="","",'Attīrīšanas process'!E124)</f>
      </c>
      <c r="F186" s="56">
        <f>IF('Attīrīšanas process'!F124="","",'Attīrīšanas process'!F124)</f>
      </c>
      <c r="G186" s="56">
        <f>IF('Attīrīšanas process'!G124="","",'Attīrīšanas process'!G124)</f>
      </c>
      <c r="H186" s="56">
        <f>IF('Attīrīšanas process'!H124="","",'Attīrīšanas process'!H124)</f>
      </c>
      <c r="I186" s="56">
        <f>IF('Attīrīšanas process'!I124="","",'Attīrīšanas process'!I124)</f>
      </c>
      <c r="J186" s="56">
        <f>IF('Attīrīšanas process'!J124="","",'Attīrīšanas process'!J124)</f>
      </c>
      <c r="K186" s="56">
        <f>IF('Attīrīšanas process'!K124="","",'Attīrīšanas process'!K124)</f>
      </c>
      <c r="L186" s="56">
        <f>IF('Attīrīšanas process'!L124="","",'Attīrīšanas process'!L124)</f>
      </c>
      <c r="M186" s="56">
        <f>IF('Attīrīšanas process'!M124="","",'Attīrīšanas process'!M124)</f>
      </c>
      <c r="N186" s="56">
        <f>IF('Attīrīšanas process'!N124="","",'Attīrīšanas process'!N124)</f>
      </c>
      <c r="O186" s="56">
        <f>IF('Attīrīšanas process'!O124="","",'Attīrīšanas process'!O124)</f>
      </c>
    </row>
    <row r="187" spans="1:15" x14ac:dyDescent="0.25">
      <c r="A187" s="56">
        <f>IF('Attīrīšanas process'!A125="","",'Attīrīšanas process'!A125)</f>
      </c>
      <c r="B187" s="56">
        <f>IF('Attīrīšanas process'!B125="","",'Attīrīšanas process'!B125)</f>
      </c>
      <c r="C187" s="56">
        <f>IF('Attīrīšanas process'!C125="","",'Attīrīšanas process'!C125)</f>
      </c>
      <c r="D187" s="56">
        <f>IF('Attīrīšanas process'!D125="","",'Attīrīšanas process'!D125)</f>
      </c>
      <c r="E187" s="56">
        <f>IF('Attīrīšanas process'!E125="","",'Attīrīšanas process'!E125)</f>
      </c>
      <c r="F187" s="56">
        <f>IF('Attīrīšanas process'!F125="","",'Attīrīšanas process'!F125)</f>
      </c>
      <c r="G187" s="56">
        <f>IF('Attīrīšanas process'!G125="","",'Attīrīšanas process'!G125)</f>
      </c>
      <c r="H187" s="56">
        <f>IF('Attīrīšanas process'!H125="","",'Attīrīšanas process'!H125)</f>
      </c>
      <c r="I187" s="56">
        <f>IF('Attīrīšanas process'!I125="","",'Attīrīšanas process'!I125)</f>
      </c>
      <c r="J187" s="56">
        <f>IF('Attīrīšanas process'!J125="","",'Attīrīšanas process'!J125)</f>
      </c>
      <c r="K187" s="56">
        <f>IF('Attīrīšanas process'!K125="","",'Attīrīšanas process'!K125)</f>
      </c>
      <c r="L187" s="56">
        <f>IF('Attīrīšanas process'!L125="","",'Attīrīšanas process'!L125)</f>
      </c>
      <c r="M187" s="56">
        <f>IF('Attīrīšanas process'!M125="","",'Attīrīšanas process'!M125)</f>
      </c>
      <c r="N187" s="56">
        <f>IF('Attīrīšanas process'!N125="","",'Attīrīšanas process'!N125)</f>
      </c>
      <c r="O187" s="56">
        <f>IF('Attīrīšanas process'!O125="","",'Attīrīšanas process'!O125)</f>
      </c>
    </row>
    <row r="188" spans="1:15" x14ac:dyDescent="0.25">
      <c r="A188" s="56">
        <f>IF('Attīrīšanas process'!A126="","",'Attīrīšanas process'!A126)</f>
      </c>
      <c r="B188" s="56">
        <f>IF('Attīrīšanas process'!B126="","",'Attīrīšanas process'!B126)</f>
      </c>
      <c r="C188" s="56">
        <f>IF('Attīrīšanas process'!C126="","",'Attīrīšanas process'!C126)</f>
      </c>
      <c r="D188" s="56">
        <f>IF('Attīrīšanas process'!D126="","",'Attīrīšanas process'!D126)</f>
      </c>
      <c r="E188" s="56">
        <f>IF('Attīrīšanas process'!E126="","",'Attīrīšanas process'!E126)</f>
      </c>
      <c r="F188" s="56">
        <f>IF('Attīrīšanas process'!F126="","",'Attīrīšanas process'!F126)</f>
      </c>
      <c r="G188" s="56">
        <f>IF('Attīrīšanas process'!G126="","",'Attīrīšanas process'!G126)</f>
      </c>
      <c r="H188" s="56">
        <f>IF('Attīrīšanas process'!H126="","",'Attīrīšanas process'!H126)</f>
      </c>
      <c r="I188" s="56">
        <f>IF('Attīrīšanas process'!I126="","",'Attīrīšanas process'!I126)</f>
      </c>
      <c r="J188" s="56">
        <f>IF('Attīrīšanas process'!J126="","",'Attīrīšanas process'!J126)</f>
      </c>
      <c r="K188" s="56">
        <f>IF('Attīrīšanas process'!K126="","",'Attīrīšanas process'!K126)</f>
      </c>
      <c r="L188" s="56">
        <f>IF('Attīrīšanas process'!L126="","",'Attīrīšanas process'!L126)</f>
      </c>
      <c r="M188" s="56">
        <f>IF('Attīrīšanas process'!M126="","",'Attīrīšanas process'!M126)</f>
      </c>
      <c r="N188" s="56">
        <f>IF('Attīrīšanas process'!N126="","",'Attīrīšanas process'!N126)</f>
      </c>
      <c r="O188" s="56">
        <f>IF('Attīrīšanas process'!O126="","",'Attīrīšanas process'!O126)</f>
      </c>
    </row>
    <row r="189" spans="1:15" x14ac:dyDescent="0.25">
      <c r="A189" s="56">
        <f>IF('Attīrīšanas process'!A127="","",'Attīrīšanas process'!A127)</f>
      </c>
      <c r="B189" s="56">
        <f>IF('Attīrīšanas process'!B127="","",'Attīrīšanas process'!B127)</f>
      </c>
      <c r="C189" s="56">
        <f>IF('Attīrīšanas process'!C127="","",'Attīrīšanas process'!C127)</f>
      </c>
      <c r="D189" s="56">
        <f>IF('Attīrīšanas process'!D127="","",'Attīrīšanas process'!D127)</f>
      </c>
      <c r="E189" s="56">
        <f>IF('Attīrīšanas process'!E127="","",'Attīrīšanas process'!E127)</f>
      </c>
      <c r="F189" s="56">
        <f>IF('Attīrīšanas process'!F127="","",'Attīrīšanas process'!F127)</f>
      </c>
      <c r="G189" s="56">
        <f>IF('Attīrīšanas process'!G127="","",'Attīrīšanas process'!G127)</f>
      </c>
      <c r="H189" s="56">
        <f>IF('Attīrīšanas process'!H127="","",'Attīrīšanas process'!H127)</f>
      </c>
      <c r="I189" s="56">
        <f>IF('Attīrīšanas process'!I127="","",'Attīrīšanas process'!I127)</f>
      </c>
      <c r="J189" s="56">
        <f>IF('Attīrīšanas process'!J127="","",'Attīrīšanas process'!J127)</f>
      </c>
      <c r="K189" s="56">
        <f>IF('Attīrīšanas process'!K127="","",'Attīrīšanas process'!K127)</f>
      </c>
      <c r="L189" s="56">
        <f>IF('Attīrīšanas process'!L127="","",'Attīrīšanas process'!L127)</f>
      </c>
      <c r="M189" s="56">
        <f>IF('Attīrīšanas process'!M127="","",'Attīrīšanas process'!M127)</f>
      </c>
      <c r="N189" s="56">
        <f>IF('Attīrīšanas process'!N127="","",'Attīrīšanas process'!N127)</f>
      </c>
      <c r="O189" s="56">
        <f>IF('Attīrīšanas process'!O127="","",'Attīrīšanas process'!O127)</f>
      </c>
    </row>
    <row r="190" spans="1:15" x14ac:dyDescent="0.25">
      <c r="A190" s="56">
        <f>IF('Attīrīšanas process'!A128="","",'Attīrīšanas process'!A128)</f>
      </c>
      <c r="B190" s="56">
        <f>IF('Attīrīšanas process'!B128="","",'Attīrīšanas process'!B128)</f>
      </c>
      <c r="C190" s="56">
        <f>IF('Attīrīšanas process'!C128="","",'Attīrīšanas process'!C128)</f>
      </c>
      <c r="D190" s="56">
        <f>IF('Attīrīšanas process'!D128="","",'Attīrīšanas process'!D128)</f>
      </c>
      <c r="E190" s="56">
        <f>IF('Attīrīšanas process'!E128="","",'Attīrīšanas process'!E128)</f>
      </c>
      <c r="F190" s="56">
        <f>IF('Attīrīšanas process'!F128="","",'Attīrīšanas process'!F128)</f>
      </c>
      <c r="G190" s="56">
        <f>IF('Attīrīšanas process'!G128="","",'Attīrīšanas process'!G128)</f>
      </c>
      <c r="H190" s="56">
        <f>IF('Attīrīšanas process'!H128="","",'Attīrīšanas process'!H128)</f>
      </c>
      <c r="I190" s="56">
        <f>IF('Attīrīšanas process'!I128="","",'Attīrīšanas process'!I128)</f>
      </c>
      <c r="J190" s="56">
        <f>IF('Attīrīšanas process'!J128="","",'Attīrīšanas process'!J128)</f>
      </c>
      <c r="K190" s="56">
        <f>IF('Attīrīšanas process'!K128="","",'Attīrīšanas process'!K128)</f>
      </c>
      <c r="L190" s="56">
        <f>IF('Attīrīšanas process'!L128="","",'Attīrīšanas process'!L128)</f>
      </c>
      <c r="M190" s="56">
        <f>IF('Attīrīšanas process'!M128="","",'Attīrīšanas process'!M128)</f>
      </c>
      <c r="N190" s="56">
        <f>IF('Attīrīšanas process'!N128="","",'Attīrīšanas process'!N128)</f>
      </c>
      <c r="O190" s="56">
        <f>IF('Attīrīšanas process'!O128="","",'Attīrīšanas process'!O128)</f>
      </c>
    </row>
    <row r="191" spans="1:15" x14ac:dyDescent="0.25">
      <c r="A191" s="56">
        <f>IF('Attīrīšanas process'!A129="","",'Attīrīšanas process'!A129)</f>
      </c>
      <c r="B191" s="56">
        <f>IF('Attīrīšanas process'!B129="","",'Attīrīšanas process'!B129)</f>
      </c>
      <c r="C191" s="56">
        <f>IF('Attīrīšanas process'!C129="","",'Attīrīšanas process'!C129)</f>
      </c>
      <c r="D191" s="56">
        <f>IF('Attīrīšanas process'!D129="","",'Attīrīšanas process'!D129)</f>
      </c>
      <c r="E191" s="56">
        <f>IF('Attīrīšanas process'!E129="","",'Attīrīšanas process'!E129)</f>
      </c>
      <c r="F191" s="56">
        <f>IF('Attīrīšanas process'!F129="","",'Attīrīšanas process'!F129)</f>
      </c>
      <c r="G191" s="56">
        <f>IF('Attīrīšanas process'!G129="","",'Attīrīšanas process'!G129)</f>
      </c>
      <c r="H191" s="56">
        <f>IF('Attīrīšanas process'!H129="","",'Attīrīšanas process'!H129)</f>
      </c>
      <c r="I191" s="56">
        <f>IF('Attīrīšanas process'!I129="","",'Attīrīšanas process'!I129)</f>
      </c>
      <c r="J191" s="56">
        <f>IF('Attīrīšanas process'!J129="","",'Attīrīšanas process'!J129)</f>
      </c>
      <c r="K191" s="56">
        <f>IF('Attīrīšanas process'!K129="","",'Attīrīšanas process'!K129)</f>
      </c>
      <c r="L191" s="56">
        <f>IF('Attīrīšanas process'!L129="","",'Attīrīšanas process'!L129)</f>
      </c>
      <c r="M191" s="56">
        <f>IF('Attīrīšanas process'!M129="","",'Attīrīšanas process'!M129)</f>
      </c>
      <c r="N191" s="56">
        <f>IF('Attīrīšanas process'!N129="","",'Attīrīšanas process'!N129)</f>
      </c>
      <c r="O191" s="56">
        <f>IF('Attīrīšanas process'!O129="","",'Attīrīšanas process'!O129)</f>
      </c>
    </row>
    <row r="192" spans="1:15" x14ac:dyDescent="0.25">
      <c r="A192" s="56">
        <f>IF('Attīrīšanas process'!A130="","",'Attīrīšanas process'!A130)</f>
      </c>
      <c r="B192" s="56">
        <f>IF('Attīrīšanas process'!B130="","",'Attīrīšanas process'!B130)</f>
      </c>
      <c r="C192" s="56">
        <f>IF('Attīrīšanas process'!C130="","",'Attīrīšanas process'!C130)</f>
      </c>
      <c r="D192" s="56">
        <f>IF('Attīrīšanas process'!D130="","",'Attīrīšanas process'!D130)</f>
      </c>
      <c r="E192" s="56">
        <f>IF('Attīrīšanas process'!E130="","",'Attīrīšanas process'!E130)</f>
      </c>
      <c r="F192" s="56">
        <f>IF('Attīrīšanas process'!F130="","",'Attīrīšanas process'!F130)</f>
      </c>
      <c r="G192" s="56">
        <f>IF('Attīrīšanas process'!G130="","",'Attīrīšanas process'!G130)</f>
      </c>
      <c r="H192" s="56">
        <f>IF('Attīrīšanas process'!H130="","",'Attīrīšanas process'!H130)</f>
      </c>
      <c r="I192" s="56">
        <f>IF('Attīrīšanas process'!I130="","",'Attīrīšanas process'!I130)</f>
      </c>
      <c r="J192" s="56">
        <f>IF('Attīrīšanas process'!J130="","",'Attīrīšanas process'!J130)</f>
      </c>
      <c r="K192" s="56">
        <f>IF('Attīrīšanas process'!K130="","",'Attīrīšanas process'!K130)</f>
      </c>
      <c r="L192" s="56">
        <f>IF('Attīrīšanas process'!L130="","",'Attīrīšanas process'!L130)</f>
      </c>
      <c r="M192" s="56">
        <f>IF('Attīrīšanas process'!M130="","",'Attīrīšanas process'!M130)</f>
      </c>
      <c r="N192" s="56">
        <f>IF('Attīrīšanas process'!N130="","",'Attīrīšanas process'!N130)</f>
      </c>
      <c r="O192" s="56">
        <f>IF('Attīrīšanas process'!O130="","",'Attīrīšanas process'!O130)</f>
      </c>
    </row>
    <row r="193" spans="1:15" x14ac:dyDescent="0.25">
      <c r="A193" s="56">
        <f>IF('Attīrīšanas process'!A131="","",'Attīrīšanas process'!A131)</f>
      </c>
      <c r="B193" s="56">
        <f>IF('Attīrīšanas process'!B131="","",'Attīrīšanas process'!B131)</f>
      </c>
      <c r="C193" s="56">
        <f>IF('Attīrīšanas process'!C131="","",'Attīrīšanas process'!C131)</f>
      </c>
      <c r="D193" s="56">
        <f>IF('Attīrīšanas process'!D131="","",'Attīrīšanas process'!D131)</f>
      </c>
      <c r="E193" s="56">
        <f>IF('Attīrīšanas process'!E131="","",'Attīrīšanas process'!E131)</f>
      </c>
      <c r="F193" s="56">
        <f>IF('Attīrīšanas process'!F131="","",'Attīrīšanas process'!F131)</f>
      </c>
      <c r="G193" s="56">
        <f>IF('Attīrīšanas process'!G131="","",'Attīrīšanas process'!G131)</f>
      </c>
      <c r="H193" s="56">
        <f>IF('Attīrīšanas process'!H131="","",'Attīrīšanas process'!H131)</f>
      </c>
      <c r="I193" s="56">
        <f>IF('Attīrīšanas process'!I131="","",'Attīrīšanas process'!I131)</f>
      </c>
      <c r="J193" s="56">
        <f>IF('Attīrīšanas process'!J131="","",'Attīrīšanas process'!J131)</f>
      </c>
      <c r="K193" s="56">
        <f>IF('Attīrīšanas process'!K131="","",'Attīrīšanas process'!K131)</f>
      </c>
      <c r="L193" s="56">
        <f>IF('Attīrīšanas process'!L131="","",'Attīrīšanas process'!L131)</f>
      </c>
      <c r="M193" s="56">
        <f>IF('Attīrīšanas process'!M131="","",'Attīrīšanas process'!M131)</f>
      </c>
      <c r="N193" s="56">
        <f>IF('Attīrīšanas process'!N131="","",'Attīrīšanas process'!N131)</f>
      </c>
      <c r="O193" s="56">
        <f>IF('Attīrīšanas process'!O131="","",'Attīrīšanas process'!O131)</f>
      </c>
    </row>
    <row r="194" spans="1:15" x14ac:dyDescent="0.25">
      <c r="A194" s="56">
        <f>IF('Attīrīšanas process'!A132="","",'Attīrīšanas process'!A132)</f>
      </c>
      <c r="B194" s="56">
        <f>IF('Attīrīšanas process'!B132="","",'Attīrīšanas process'!B132)</f>
      </c>
      <c r="C194" s="56">
        <f>IF('Attīrīšanas process'!C132="","",'Attīrīšanas process'!C132)</f>
      </c>
      <c r="D194" s="56">
        <f>IF('Attīrīšanas process'!D132="","",'Attīrīšanas process'!D132)</f>
      </c>
      <c r="E194" s="56">
        <f>IF('Attīrīšanas process'!E132="","",'Attīrīšanas process'!E132)</f>
      </c>
      <c r="F194" s="56">
        <f>IF('Attīrīšanas process'!F132="","",'Attīrīšanas process'!F132)</f>
      </c>
      <c r="G194" s="56">
        <f>IF('Attīrīšanas process'!G132="","",'Attīrīšanas process'!G132)</f>
      </c>
      <c r="H194" s="56">
        <f>IF('Attīrīšanas process'!H132="","",'Attīrīšanas process'!H132)</f>
      </c>
      <c r="I194" s="56">
        <f>IF('Attīrīšanas process'!I132="","",'Attīrīšanas process'!I132)</f>
      </c>
      <c r="J194" s="56">
        <f>IF('Attīrīšanas process'!J132="","",'Attīrīšanas process'!J132)</f>
      </c>
      <c r="K194" s="56">
        <f>IF('Attīrīšanas process'!K132="","",'Attīrīšanas process'!K132)</f>
      </c>
      <c r="L194" s="56">
        <f>IF('Attīrīšanas process'!L132="","",'Attīrīšanas process'!L132)</f>
      </c>
      <c r="M194" s="56">
        <f>IF('Attīrīšanas process'!M132="","",'Attīrīšanas process'!M132)</f>
      </c>
      <c r="N194" s="56">
        <f>IF('Attīrīšanas process'!N132="","",'Attīrīšanas process'!N132)</f>
      </c>
      <c r="O194" s="56">
        <f>IF('Attīrīšanas process'!O132="","",'Attīrīšanas process'!O132)</f>
      </c>
    </row>
    <row r="195" spans="1:15" x14ac:dyDescent="0.25">
      <c r="A195" s="56">
        <f>IF('Attīrīšanas process'!A133="","",'Attīrīšanas process'!A133)</f>
      </c>
      <c r="B195" s="56">
        <f>IF('Attīrīšanas process'!B133="","",'Attīrīšanas process'!B133)</f>
      </c>
      <c r="C195" s="56">
        <f>IF('Attīrīšanas process'!C133="","",'Attīrīšanas process'!C133)</f>
      </c>
      <c r="D195" s="56">
        <f>IF('Attīrīšanas process'!D133="","",'Attīrīšanas process'!D133)</f>
      </c>
      <c r="E195" s="56">
        <f>IF('Attīrīšanas process'!E133="","",'Attīrīšanas process'!E133)</f>
      </c>
      <c r="F195" s="56">
        <f>IF('Attīrīšanas process'!F133="","",'Attīrīšanas process'!F133)</f>
      </c>
      <c r="G195" s="56">
        <f>IF('Attīrīšanas process'!G133="","",'Attīrīšanas process'!G133)</f>
      </c>
      <c r="H195" s="56">
        <f>IF('Attīrīšanas process'!H133="","",'Attīrīšanas process'!H133)</f>
      </c>
      <c r="I195" s="56">
        <f>IF('Attīrīšanas process'!I133="","",'Attīrīšanas process'!I133)</f>
      </c>
      <c r="J195" s="56">
        <f>IF('Attīrīšanas process'!J133="","",'Attīrīšanas process'!J133)</f>
      </c>
      <c r="K195" s="56">
        <f>IF('Attīrīšanas process'!K133="","",'Attīrīšanas process'!K133)</f>
      </c>
      <c r="L195" s="56">
        <f>IF('Attīrīšanas process'!L133="","",'Attīrīšanas process'!L133)</f>
      </c>
      <c r="M195" s="56">
        <f>IF('Attīrīšanas process'!M133="","",'Attīrīšanas process'!M133)</f>
      </c>
      <c r="N195" s="56">
        <f>IF('Attīrīšanas process'!N133="","",'Attīrīšanas process'!N133)</f>
      </c>
      <c r="O195" s="56">
        <f>IF('Attīrīšanas process'!O133="","",'Attīrīšanas process'!O133)</f>
      </c>
    </row>
    <row r="196" spans="1:15" x14ac:dyDescent="0.25">
      <c r="A196" s="56">
        <f>IF('Attīrīšanas process'!A134="","",'Attīrīšanas process'!A134)</f>
      </c>
      <c r="B196" s="56">
        <f>IF('Attīrīšanas process'!B134="","",'Attīrīšanas process'!B134)</f>
      </c>
      <c r="C196" s="56">
        <f>IF('Attīrīšanas process'!C134="","",'Attīrīšanas process'!C134)</f>
      </c>
      <c r="D196" s="56">
        <f>IF('Attīrīšanas process'!D134="","",'Attīrīšanas process'!D134)</f>
      </c>
      <c r="E196" s="56">
        <f>IF('Attīrīšanas process'!E134="","",'Attīrīšanas process'!E134)</f>
      </c>
      <c r="F196" s="56">
        <f>IF('Attīrīšanas process'!F134="","",'Attīrīšanas process'!F134)</f>
      </c>
      <c r="G196" s="56">
        <f>IF('Attīrīšanas process'!G134="","",'Attīrīšanas process'!G134)</f>
      </c>
      <c r="H196" s="56">
        <f>IF('Attīrīšanas process'!H134="","",'Attīrīšanas process'!H134)</f>
      </c>
      <c r="I196" s="56">
        <f>IF('Attīrīšanas process'!I134="","",'Attīrīšanas process'!I134)</f>
      </c>
      <c r="J196" s="56">
        <f>IF('Attīrīšanas process'!J134="","",'Attīrīšanas process'!J134)</f>
      </c>
      <c r="K196" s="56">
        <f>IF('Attīrīšanas process'!K134="","",'Attīrīšanas process'!K134)</f>
      </c>
      <c r="L196" s="56">
        <f>IF('Attīrīšanas process'!L134="","",'Attīrīšanas process'!L134)</f>
      </c>
      <c r="M196" s="56">
        <f>IF('Attīrīšanas process'!M134="","",'Attīrīšanas process'!M134)</f>
      </c>
      <c r="N196" s="56">
        <f>IF('Attīrīšanas process'!N134="","",'Attīrīšanas process'!N134)</f>
      </c>
      <c r="O196" s="56">
        <f>IF('Attīrīšanas process'!O134="","",'Attīrīšanas process'!O134)</f>
      </c>
    </row>
    <row r="197" spans="1:15" x14ac:dyDescent="0.25">
      <c r="A197" s="56">
        <f>IF('Attīrīšanas process'!A135="","",'Attīrīšanas process'!A135)</f>
      </c>
      <c r="B197" s="56">
        <f>IF('Attīrīšanas process'!B135="","",'Attīrīšanas process'!B135)</f>
      </c>
      <c r="C197" s="56">
        <f>IF('Attīrīšanas process'!C135="","",'Attīrīšanas process'!C135)</f>
      </c>
      <c r="D197" s="56">
        <f>IF('Attīrīšanas process'!D135="","",'Attīrīšanas process'!D135)</f>
      </c>
      <c r="E197" s="56">
        <f>IF('Attīrīšanas process'!E135="","",'Attīrīšanas process'!E135)</f>
      </c>
      <c r="F197" s="56">
        <f>IF('Attīrīšanas process'!F135="","",'Attīrīšanas process'!F135)</f>
      </c>
      <c r="G197" s="56">
        <f>IF('Attīrīšanas process'!G135="","",'Attīrīšanas process'!G135)</f>
      </c>
      <c r="H197" s="56">
        <f>IF('Attīrīšanas process'!H135="","",'Attīrīšanas process'!H135)</f>
      </c>
      <c r="I197" s="56">
        <f>IF('Attīrīšanas process'!I135="","",'Attīrīšanas process'!I135)</f>
      </c>
      <c r="J197" s="56">
        <f>IF('Attīrīšanas process'!J135="","",'Attīrīšanas process'!J135)</f>
      </c>
      <c r="K197" s="56">
        <f>IF('Attīrīšanas process'!K135="","",'Attīrīšanas process'!K135)</f>
      </c>
      <c r="L197" s="56">
        <f>IF('Attīrīšanas process'!L135="","",'Attīrīšanas process'!L135)</f>
      </c>
      <c r="M197" s="56">
        <f>IF('Attīrīšanas process'!M135="","",'Attīrīšanas process'!M135)</f>
      </c>
      <c r="N197" s="56">
        <f>IF('Attīrīšanas process'!N135="","",'Attīrīšanas process'!N135)</f>
      </c>
      <c r="O197" s="56">
        <f>IF('Attīrīšanas process'!O135="","",'Attīrīšanas process'!O135)</f>
      </c>
    </row>
    <row r="198" spans="1:15" x14ac:dyDescent="0.25">
      <c r="A198" s="56">
        <f>IF('Attīrīšanas process'!A136="","",'Attīrīšanas process'!A136)</f>
      </c>
      <c r="B198" s="56">
        <f>IF('Attīrīšanas process'!B136="","",'Attīrīšanas process'!B136)</f>
      </c>
      <c r="C198" s="56">
        <f>IF('Attīrīšanas process'!C136="","",'Attīrīšanas process'!C136)</f>
      </c>
      <c r="D198" s="56">
        <f>IF('Attīrīšanas process'!D136="","",'Attīrīšanas process'!D136)</f>
      </c>
      <c r="E198" s="56">
        <f>IF('Attīrīšanas process'!E136="","",'Attīrīšanas process'!E136)</f>
      </c>
      <c r="F198" s="56">
        <f>IF('Attīrīšanas process'!F136="","",'Attīrīšanas process'!F136)</f>
      </c>
      <c r="G198" s="56">
        <f>IF('Attīrīšanas process'!G136="","",'Attīrīšanas process'!G136)</f>
      </c>
      <c r="H198" s="56">
        <f>IF('Attīrīšanas process'!H136="","",'Attīrīšanas process'!H136)</f>
      </c>
      <c r="I198" s="56">
        <f>IF('Attīrīšanas process'!I136="","",'Attīrīšanas process'!I136)</f>
      </c>
      <c r="J198" s="56">
        <f>IF('Attīrīšanas process'!J136="","",'Attīrīšanas process'!J136)</f>
      </c>
      <c r="K198" s="56">
        <f>IF('Attīrīšanas process'!K136="","",'Attīrīšanas process'!K136)</f>
      </c>
      <c r="L198" s="56">
        <f>IF('Attīrīšanas process'!L136="","",'Attīrīšanas process'!L136)</f>
      </c>
      <c r="M198" s="56">
        <f>IF('Attīrīšanas process'!M136="","",'Attīrīšanas process'!M136)</f>
      </c>
      <c r="N198" s="56">
        <f>IF('Attīrīšanas process'!N136="","",'Attīrīšanas process'!N136)</f>
      </c>
      <c r="O198" s="56">
        <f>IF('Attīrīšanas process'!O136="","",'Attīrīšanas process'!O136)</f>
      </c>
    </row>
    <row r="199" spans="1:15" x14ac:dyDescent="0.25">
      <c r="A199" s="56">
        <f>IF('Attīrīšanas process'!A137="","",'Attīrīšanas process'!A137)</f>
      </c>
      <c r="B199" s="56">
        <f>IF('Attīrīšanas process'!B137="","",'Attīrīšanas process'!B137)</f>
      </c>
      <c r="C199" s="56">
        <f>IF('Attīrīšanas process'!C137="","",'Attīrīšanas process'!C137)</f>
      </c>
      <c r="D199" s="56">
        <f>IF('Attīrīšanas process'!D137="","",'Attīrīšanas process'!D137)</f>
      </c>
      <c r="E199" s="56">
        <f>IF('Attīrīšanas process'!E137="","",'Attīrīšanas process'!E137)</f>
      </c>
      <c r="F199" s="56">
        <f>IF('Attīrīšanas process'!F137="","",'Attīrīšanas process'!F137)</f>
      </c>
      <c r="G199" s="56">
        <f>IF('Attīrīšanas process'!G137="","",'Attīrīšanas process'!G137)</f>
      </c>
      <c r="H199" s="56">
        <f>IF('Attīrīšanas process'!H137="","",'Attīrīšanas process'!H137)</f>
      </c>
      <c r="I199" s="56">
        <f>IF('Attīrīšanas process'!I137="","",'Attīrīšanas process'!I137)</f>
      </c>
      <c r="J199" s="56">
        <f>IF('Attīrīšanas process'!J137="","",'Attīrīšanas process'!J137)</f>
      </c>
      <c r="K199" s="56">
        <f>IF('Attīrīšanas process'!K137="","",'Attīrīšanas process'!K137)</f>
      </c>
      <c r="L199" s="56">
        <f>IF('Attīrīšanas process'!L137="","",'Attīrīšanas process'!L137)</f>
      </c>
      <c r="M199" s="56">
        <f>IF('Attīrīšanas process'!M137="","",'Attīrīšanas process'!M137)</f>
      </c>
      <c r="N199" s="56">
        <f>IF('Attīrīšanas process'!N137="","",'Attīrīšanas process'!N137)</f>
      </c>
      <c r="O199" s="56">
        <f>IF('Attīrīšanas process'!O137="","",'Attīrīšanas process'!O137)</f>
      </c>
    </row>
    <row r="200" spans="1:15" x14ac:dyDescent="0.25">
      <c r="A200" s="56">
        <f>IF('Attīrīšanas process'!A138="","",'Attīrīšanas process'!A138)</f>
      </c>
      <c r="B200" s="56">
        <f>IF('Attīrīšanas process'!B138="","",'Attīrīšanas process'!B138)</f>
      </c>
      <c r="C200" s="56">
        <f>IF('Attīrīšanas process'!C138="","",'Attīrīšanas process'!C138)</f>
      </c>
      <c r="D200" s="56">
        <f>IF('Attīrīšanas process'!D138="","",'Attīrīšanas process'!D138)</f>
      </c>
      <c r="E200" s="56">
        <f>IF('Attīrīšanas process'!E138="","",'Attīrīšanas process'!E138)</f>
      </c>
      <c r="F200" s="56">
        <f>IF('Attīrīšanas process'!F138="","",'Attīrīšanas process'!F138)</f>
      </c>
      <c r="G200" s="56">
        <f>IF('Attīrīšanas process'!G138="","",'Attīrīšanas process'!G138)</f>
      </c>
      <c r="H200" s="56">
        <f>IF('Attīrīšanas process'!H138="","",'Attīrīšanas process'!H138)</f>
      </c>
      <c r="I200" s="56">
        <f>IF('Attīrīšanas process'!I138="","",'Attīrīšanas process'!I138)</f>
      </c>
      <c r="J200" s="56">
        <f>IF('Attīrīšanas process'!J138="","",'Attīrīšanas process'!J138)</f>
      </c>
      <c r="K200" s="56">
        <f>IF('Attīrīšanas process'!K138="","",'Attīrīšanas process'!K138)</f>
      </c>
      <c r="L200" s="56">
        <f>IF('Attīrīšanas process'!L138="","",'Attīrīšanas process'!L138)</f>
      </c>
      <c r="M200" s="56">
        <f>IF('Attīrīšanas process'!M138="","",'Attīrīšanas process'!M138)</f>
      </c>
      <c r="N200" s="56">
        <f>IF('Attīrīšanas process'!N138="","",'Attīrīšanas process'!N138)</f>
      </c>
      <c r="O200" s="56">
        <f>IF('Attīrīšanas process'!O138="","",'Attīrīšanas process'!O138)</f>
      </c>
    </row>
    <row r="201" spans="1:15" x14ac:dyDescent="0.25">
      <c r="A201" s="56">
        <f>IF('Attīrīšanas process'!A139="","",'Attīrīšanas process'!A139)</f>
      </c>
      <c r="B201" s="56">
        <f>IF('Attīrīšanas process'!B139="","",'Attīrīšanas process'!B139)</f>
      </c>
      <c r="C201" s="56">
        <f>IF('Attīrīšanas process'!C139="","",'Attīrīšanas process'!C139)</f>
      </c>
      <c r="D201" s="56">
        <f>IF('Attīrīšanas process'!D139="","",'Attīrīšanas process'!D139)</f>
      </c>
      <c r="E201" s="56">
        <f>IF('Attīrīšanas process'!E139="","",'Attīrīšanas process'!E139)</f>
      </c>
      <c r="F201" s="56">
        <f>IF('Attīrīšanas process'!F139="","",'Attīrīšanas process'!F139)</f>
      </c>
      <c r="G201" s="56">
        <f>IF('Attīrīšanas process'!G139="","",'Attīrīšanas process'!G139)</f>
      </c>
      <c r="H201" s="56">
        <f>IF('Attīrīšanas process'!H139="","",'Attīrīšanas process'!H139)</f>
      </c>
      <c r="I201" s="56">
        <f>IF('Attīrīšanas process'!I139="","",'Attīrīšanas process'!I139)</f>
      </c>
      <c r="J201" s="56">
        <f>IF('Attīrīšanas process'!J139="","",'Attīrīšanas process'!J139)</f>
      </c>
      <c r="K201" s="56">
        <f>IF('Attīrīšanas process'!K139="","",'Attīrīšanas process'!K139)</f>
      </c>
      <c r="L201" s="56">
        <f>IF('Attīrīšanas process'!L139="","",'Attīrīšanas process'!L139)</f>
      </c>
      <c r="M201" s="56">
        <f>IF('Attīrīšanas process'!M139="","",'Attīrīšanas process'!M139)</f>
      </c>
      <c r="N201" s="56">
        <f>IF('Attīrīšanas process'!N139="","",'Attīrīšanas process'!N139)</f>
      </c>
      <c r="O201" s="56">
        <f>IF('Attīrīšanas process'!O139="","",'Attīrīšanas process'!O139)</f>
      </c>
    </row>
    <row r="202" spans="1:15" x14ac:dyDescent="0.25">
      <c r="A202" s="56">
        <f>IF('Attīrīšanas process'!A140="","",'Attīrīšanas process'!A140)</f>
      </c>
      <c r="B202" s="56">
        <f>IF('Attīrīšanas process'!B140="","",'Attīrīšanas process'!B140)</f>
      </c>
      <c r="C202" s="56">
        <f>IF('Attīrīšanas process'!C140="","",'Attīrīšanas process'!C140)</f>
      </c>
      <c r="D202" s="56">
        <f>IF('Attīrīšanas process'!D140="","",'Attīrīšanas process'!D140)</f>
      </c>
      <c r="E202" s="56">
        <f>IF('Attīrīšanas process'!E140="","",'Attīrīšanas process'!E140)</f>
      </c>
      <c r="F202" s="56">
        <f>IF('Attīrīšanas process'!F140="","",'Attīrīšanas process'!F140)</f>
      </c>
      <c r="G202" s="56">
        <f>IF('Attīrīšanas process'!G140="","",'Attīrīšanas process'!G140)</f>
      </c>
      <c r="H202" s="56">
        <f>IF('Attīrīšanas process'!H140="","",'Attīrīšanas process'!H140)</f>
      </c>
      <c r="I202" s="56">
        <f>IF('Attīrīšanas process'!I140="","",'Attīrīšanas process'!I140)</f>
      </c>
      <c r="J202" s="56">
        <f>IF('Attīrīšanas process'!J140="","",'Attīrīšanas process'!J140)</f>
      </c>
      <c r="K202" s="56">
        <f>IF('Attīrīšanas process'!K140="","",'Attīrīšanas process'!K140)</f>
      </c>
      <c r="L202" s="56">
        <f>IF('Attīrīšanas process'!L140="","",'Attīrīšanas process'!L140)</f>
      </c>
      <c r="M202" s="56">
        <f>IF('Attīrīšanas process'!M140="","",'Attīrīšanas process'!M140)</f>
      </c>
      <c r="N202" s="56">
        <f>IF('Attīrīšanas process'!N140="","",'Attīrīšanas process'!N140)</f>
      </c>
      <c r="O202" s="56">
        <f>IF('Attīrīšanas process'!O140="","",'Attīrīšanas process'!O140)</f>
      </c>
    </row>
    <row r="203" spans="1:15" x14ac:dyDescent="0.25">
      <c r="A203" s="56">
        <f>IF('Attīrīšanas process'!A141="","",'Attīrīšanas process'!A141)</f>
      </c>
      <c r="B203" s="56">
        <f>IF('Attīrīšanas process'!B141="","",'Attīrīšanas process'!B141)</f>
      </c>
      <c r="C203" s="56">
        <f>IF('Attīrīšanas process'!C141="","",'Attīrīšanas process'!C141)</f>
      </c>
      <c r="D203" s="56">
        <f>IF('Attīrīšanas process'!D141="","",'Attīrīšanas process'!D141)</f>
      </c>
      <c r="E203" s="56">
        <f>IF('Attīrīšanas process'!E141="","",'Attīrīšanas process'!E141)</f>
      </c>
      <c r="F203" s="56">
        <f>IF('Attīrīšanas process'!F141="","",'Attīrīšanas process'!F141)</f>
      </c>
      <c r="G203" s="56">
        <f>IF('Attīrīšanas process'!G141="","",'Attīrīšanas process'!G141)</f>
      </c>
      <c r="H203" s="56">
        <f>IF('Attīrīšanas process'!H141="","",'Attīrīšanas process'!H141)</f>
      </c>
      <c r="I203" s="56">
        <f>IF('Attīrīšanas process'!I141="","",'Attīrīšanas process'!I141)</f>
      </c>
      <c r="J203" s="56">
        <f>IF('Attīrīšanas process'!J141="","",'Attīrīšanas process'!J141)</f>
      </c>
      <c r="K203" s="56">
        <f>IF('Attīrīšanas process'!K141="","",'Attīrīšanas process'!K141)</f>
      </c>
      <c r="L203" s="56">
        <f>IF('Attīrīšanas process'!L141="","",'Attīrīšanas process'!L141)</f>
      </c>
      <c r="M203" s="56">
        <f>IF('Attīrīšanas process'!M141="","",'Attīrīšanas process'!M141)</f>
      </c>
      <c r="N203" s="56">
        <f>IF('Attīrīšanas process'!N141="","",'Attīrīšanas process'!N141)</f>
      </c>
      <c r="O203" s="56">
        <f>IF('Attīrīšanas process'!O141="","",'Attīrīšanas process'!O141)</f>
      </c>
    </row>
    <row r="204" spans="1:15" x14ac:dyDescent="0.25">
      <c r="A204" s="56">
        <f>IF('Attīrīšanas process'!A142="","",'Attīrīšanas process'!A142)</f>
      </c>
      <c r="B204" s="56">
        <f>IF('Attīrīšanas process'!B142="","",'Attīrīšanas process'!B142)</f>
      </c>
      <c r="C204" s="56">
        <f>IF('Attīrīšanas process'!C142="","",'Attīrīšanas process'!C142)</f>
      </c>
      <c r="D204" s="56">
        <f>IF('Attīrīšanas process'!D142="","",'Attīrīšanas process'!D142)</f>
      </c>
      <c r="E204" s="56">
        <f>IF('Attīrīšanas process'!E142="","",'Attīrīšanas process'!E142)</f>
      </c>
      <c r="F204" s="56">
        <f>IF('Attīrīšanas process'!F142="","",'Attīrīšanas process'!F142)</f>
      </c>
      <c r="G204" s="56">
        <f>IF('Attīrīšanas process'!G142="","",'Attīrīšanas process'!G142)</f>
      </c>
      <c r="H204" s="56">
        <f>IF('Attīrīšanas process'!H142="","",'Attīrīšanas process'!H142)</f>
      </c>
      <c r="I204" s="56">
        <f>IF('Attīrīšanas process'!I142="","",'Attīrīšanas process'!I142)</f>
      </c>
      <c r="J204" s="56">
        <f>IF('Attīrīšanas process'!J142="","",'Attīrīšanas process'!J142)</f>
      </c>
      <c r="K204" s="56">
        <f>IF('Attīrīšanas process'!K142="","",'Attīrīšanas process'!K142)</f>
      </c>
      <c r="L204" s="56">
        <f>IF('Attīrīšanas process'!L142="","",'Attīrīšanas process'!L142)</f>
      </c>
      <c r="M204" s="56">
        <f>IF('Attīrīšanas process'!M142="","",'Attīrīšanas process'!M142)</f>
      </c>
      <c r="N204" s="56">
        <f>IF('Attīrīšanas process'!N142="","",'Attīrīšanas process'!N142)</f>
      </c>
      <c r="O204" s="56">
        <f>IF('Attīrīšanas process'!O142="","",'Attīrīšanas process'!O142)</f>
      </c>
    </row>
    <row r="205" spans="1:15" x14ac:dyDescent="0.25">
      <c r="A205" s="56">
        <f>IF('Attīrīšanas process'!A143="","",'Attīrīšanas process'!A143)</f>
      </c>
      <c r="B205" s="56">
        <f>IF('Attīrīšanas process'!B143="","",'Attīrīšanas process'!B143)</f>
      </c>
      <c r="C205" s="56">
        <f>IF('Attīrīšanas process'!C143="","",'Attīrīšanas process'!C143)</f>
      </c>
      <c r="D205" s="56">
        <f>IF('Attīrīšanas process'!D143="","",'Attīrīšanas process'!D143)</f>
      </c>
      <c r="E205" s="56">
        <f>IF('Attīrīšanas process'!E143="","",'Attīrīšanas process'!E143)</f>
      </c>
      <c r="F205" s="56">
        <f>IF('Attīrīšanas process'!F143="","",'Attīrīšanas process'!F143)</f>
      </c>
      <c r="G205" s="56">
        <f>IF('Attīrīšanas process'!G143="","",'Attīrīšanas process'!G143)</f>
      </c>
      <c r="H205" s="56">
        <f>IF('Attīrīšanas process'!H143="","",'Attīrīšanas process'!H143)</f>
      </c>
      <c r="I205" s="56">
        <f>IF('Attīrīšanas process'!I143="","",'Attīrīšanas process'!I143)</f>
      </c>
      <c r="J205" s="56">
        <f>IF('Attīrīšanas process'!J143="","",'Attīrīšanas process'!J143)</f>
      </c>
      <c r="K205" s="56">
        <f>IF('Attīrīšanas process'!K143="","",'Attīrīšanas process'!K143)</f>
      </c>
      <c r="L205" s="56">
        <f>IF('Attīrīšanas process'!L143="","",'Attīrīšanas process'!L143)</f>
      </c>
      <c r="M205" s="56">
        <f>IF('Attīrīšanas process'!M143="","",'Attīrīšanas process'!M143)</f>
      </c>
      <c r="N205" s="56">
        <f>IF('Attīrīšanas process'!N143="","",'Attīrīšanas process'!N143)</f>
      </c>
      <c r="O205" s="56">
        <f>IF('Attīrīšanas process'!O143="","",'Attīrīšanas process'!O143)</f>
      </c>
    </row>
    <row r="206" spans="1:15" x14ac:dyDescent="0.25">
      <c r="A206" s="56">
        <f>IF('Attīrīšanas process'!A144="","",'Attīrīšanas process'!A144)</f>
      </c>
      <c r="B206" s="56">
        <f>IF('Attīrīšanas process'!B144="","",'Attīrīšanas process'!B144)</f>
      </c>
      <c r="C206" s="56">
        <f>IF('Attīrīšanas process'!C144="","",'Attīrīšanas process'!C144)</f>
      </c>
      <c r="D206" s="56">
        <f>IF('Attīrīšanas process'!D144="","",'Attīrīšanas process'!D144)</f>
      </c>
      <c r="E206" s="56">
        <f>IF('Attīrīšanas process'!E144="","",'Attīrīšanas process'!E144)</f>
      </c>
      <c r="F206" s="56">
        <f>IF('Attīrīšanas process'!F144="","",'Attīrīšanas process'!F144)</f>
      </c>
      <c r="G206" s="56">
        <f>IF('Attīrīšanas process'!G144="","",'Attīrīšanas process'!G144)</f>
      </c>
      <c r="H206" s="56">
        <f>IF('Attīrīšanas process'!H144="","",'Attīrīšanas process'!H144)</f>
      </c>
      <c r="I206" s="56">
        <f>IF('Attīrīšanas process'!I144="","",'Attīrīšanas process'!I144)</f>
      </c>
      <c r="J206" s="56">
        <f>IF('Attīrīšanas process'!J144="","",'Attīrīšanas process'!J144)</f>
      </c>
      <c r="K206" s="56">
        <f>IF('Attīrīšanas process'!K144="","",'Attīrīšanas process'!K144)</f>
      </c>
      <c r="L206" s="56">
        <f>IF('Attīrīšanas process'!L144="","",'Attīrīšanas process'!L144)</f>
      </c>
      <c r="M206" s="56">
        <f>IF('Attīrīšanas process'!M144="","",'Attīrīšanas process'!M144)</f>
      </c>
      <c r="N206" s="56">
        <f>IF('Attīrīšanas process'!N144="","",'Attīrīšanas process'!N144)</f>
      </c>
      <c r="O206" s="56">
        <f>IF('Attīrīšanas process'!O144="","",'Attīrīšanas process'!O144)</f>
      </c>
    </row>
    <row r="207" spans="1:15" x14ac:dyDescent="0.25">
      <c r="A207" s="56">
        <f>IF('Attīrīšanas process'!A145="","",'Attīrīšanas process'!A145)</f>
      </c>
      <c r="B207" s="56">
        <f>IF('Attīrīšanas process'!B145="","",'Attīrīšanas process'!B145)</f>
      </c>
      <c r="C207" s="56">
        <f>IF('Attīrīšanas process'!C145="","",'Attīrīšanas process'!C145)</f>
      </c>
      <c r="D207" s="56">
        <f>IF('Attīrīšanas process'!D145="","",'Attīrīšanas process'!D145)</f>
      </c>
      <c r="E207" s="56">
        <f>IF('Attīrīšanas process'!E145="","",'Attīrīšanas process'!E145)</f>
      </c>
      <c r="F207" s="56">
        <f>IF('Attīrīšanas process'!F145="","",'Attīrīšanas process'!F145)</f>
      </c>
      <c r="G207" s="56">
        <f>IF('Attīrīšanas process'!G145="","",'Attīrīšanas process'!G145)</f>
      </c>
      <c r="H207" s="56">
        <f>IF('Attīrīšanas process'!H145="","",'Attīrīšanas process'!H145)</f>
      </c>
      <c r="I207" s="56">
        <f>IF('Attīrīšanas process'!I145="","",'Attīrīšanas process'!I145)</f>
      </c>
      <c r="J207" s="56">
        <f>IF('Attīrīšanas process'!J145="","",'Attīrīšanas process'!J145)</f>
      </c>
      <c r="K207" s="56">
        <f>IF('Attīrīšanas process'!K145="","",'Attīrīšanas process'!K145)</f>
      </c>
      <c r="L207" s="56">
        <f>IF('Attīrīšanas process'!L145="","",'Attīrīšanas process'!L145)</f>
      </c>
      <c r="M207" s="56">
        <f>IF('Attīrīšanas process'!M145="","",'Attīrīšanas process'!M145)</f>
      </c>
      <c r="N207" s="56">
        <f>IF('Attīrīšanas process'!N145="","",'Attīrīšanas process'!N145)</f>
      </c>
      <c r="O207" s="56">
        <f>IF('Attīrīšanas process'!O145="","",'Attīrīšanas process'!O145)</f>
      </c>
    </row>
    <row r="208" spans="1:15" x14ac:dyDescent="0.25">
      <c r="A208" s="56">
        <f>IF('Attīrīšanas process'!A146="","",'Attīrīšanas process'!A146)</f>
      </c>
      <c r="B208" s="56">
        <f>IF('Attīrīšanas process'!B146="","",'Attīrīšanas process'!B146)</f>
      </c>
      <c r="C208" s="56">
        <f>IF('Attīrīšanas process'!C146="","",'Attīrīšanas process'!C146)</f>
      </c>
      <c r="D208" s="56">
        <f>IF('Attīrīšanas process'!D146="","",'Attīrīšanas process'!D146)</f>
      </c>
      <c r="E208" s="56">
        <f>IF('Attīrīšanas process'!E146="","",'Attīrīšanas process'!E146)</f>
      </c>
      <c r="F208" s="56">
        <f>IF('Attīrīšanas process'!F146="","",'Attīrīšanas process'!F146)</f>
      </c>
      <c r="G208" s="56">
        <f>IF('Attīrīšanas process'!G146="","",'Attīrīšanas process'!G146)</f>
      </c>
      <c r="H208" s="56">
        <f>IF('Attīrīšanas process'!H146="","",'Attīrīšanas process'!H146)</f>
      </c>
      <c r="I208" s="56">
        <f>IF('Attīrīšanas process'!I146="","",'Attīrīšanas process'!I146)</f>
      </c>
      <c r="J208" s="56">
        <f>IF('Attīrīšanas process'!J146="","",'Attīrīšanas process'!J146)</f>
      </c>
      <c r="K208" s="56">
        <f>IF('Attīrīšanas process'!K146="","",'Attīrīšanas process'!K146)</f>
      </c>
      <c r="L208" s="56">
        <f>IF('Attīrīšanas process'!L146="","",'Attīrīšanas process'!L146)</f>
      </c>
      <c r="M208" s="56">
        <f>IF('Attīrīšanas process'!M146="","",'Attīrīšanas process'!M146)</f>
      </c>
      <c r="N208" s="56">
        <f>IF('Attīrīšanas process'!N146="","",'Attīrīšanas process'!N146)</f>
      </c>
      <c r="O208" s="56">
        <f>IF('Attīrīšanas process'!O146="","",'Attīrīšanas process'!O146)</f>
      </c>
    </row>
    <row r="209" spans="1:15" x14ac:dyDescent="0.25">
      <c r="A209" s="56">
        <f>IF('Attīrīšanas process'!A147="","",'Attīrīšanas process'!A147)</f>
      </c>
      <c r="B209" s="56">
        <f>IF('Attīrīšanas process'!B147="","",'Attīrīšanas process'!B147)</f>
      </c>
      <c r="C209" s="56">
        <f>IF('Attīrīšanas process'!C147="","",'Attīrīšanas process'!C147)</f>
      </c>
      <c r="D209" s="56">
        <f>IF('Attīrīšanas process'!D147="","",'Attīrīšanas process'!D147)</f>
      </c>
      <c r="E209" s="56">
        <f>IF('Attīrīšanas process'!E147="","",'Attīrīšanas process'!E147)</f>
      </c>
      <c r="F209" s="56">
        <f>IF('Attīrīšanas process'!F147="","",'Attīrīšanas process'!F147)</f>
      </c>
      <c r="G209" s="56">
        <f>IF('Attīrīšanas process'!G147="","",'Attīrīšanas process'!G147)</f>
      </c>
      <c r="H209" s="56">
        <f>IF('Attīrīšanas process'!H147="","",'Attīrīšanas process'!H147)</f>
      </c>
      <c r="I209" s="56">
        <f>IF('Attīrīšanas process'!I147="","",'Attīrīšanas process'!I147)</f>
      </c>
      <c r="J209" s="56">
        <f>IF('Attīrīšanas process'!J147="","",'Attīrīšanas process'!J147)</f>
      </c>
      <c r="K209" s="56">
        <f>IF('Attīrīšanas process'!K147="","",'Attīrīšanas process'!K147)</f>
      </c>
      <c r="L209" s="56">
        <f>IF('Attīrīšanas process'!L147="","",'Attīrīšanas process'!L147)</f>
      </c>
      <c r="M209" s="56">
        <f>IF('Attīrīšanas process'!M147="","",'Attīrīšanas process'!M147)</f>
      </c>
      <c r="N209" s="56">
        <f>IF('Attīrīšanas process'!N147="","",'Attīrīšanas process'!N147)</f>
      </c>
      <c r="O209" s="56">
        <f>IF('Attīrīšanas process'!O147="","",'Attīrīšanas process'!O147)</f>
      </c>
    </row>
    <row r="210" spans="1:15" x14ac:dyDescent="0.25">
      <c r="A210" s="56">
        <f>IF('Attīrīšanas process'!A148="","",'Attīrīšanas process'!A148)</f>
      </c>
      <c r="B210" s="56">
        <f>IF('Attīrīšanas process'!B148="","",'Attīrīšanas process'!B148)</f>
      </c>
      <c r="C210" s="56">
        <f>IF('Attīrīšanas process'!C148="","",'Attīrīšanas process'!C148)</f>
      </c>
      <c r="D210" s="56">
        <f>IF('Attīrīšanas process'!D148="","",'Attīrīšanas process'!D148)</f>
      </c>
      <c r="E210" s="56">
        <f>IF('Attīrīšanas process'!E148="","",'Attīrīšanas process'!E148)</f>
      </c>
      <c r="F210" s="56">
        <f>IF('Attīrīšanas process'!F148="","",'Attīrīšanas process'!F148)</f>
      </c>
      <c r="G210" s="56">
        <f>IF('Attīrīšanas process'!G148="","",'Attīrīšanas process'!G148)</f>
      </c>
      <c r="H210" s="56">
        <f>IF('Attīrīšanas process'!H148="","",'Attīrīšanas process'!H148)</f>
      </c>
      <c r="I210" s="56">
        <f>IF('Attīrīšanas process'!I148="","",'Attīrīšanas process'!I148)</f>
      </c>
      <c r="J210" s="56">
        <f>IF('Attīrīšanas process'!J148="","",'Attīrīšanas process'!J148)</f>
      </c>
      <c r="K210" s="56">
        <f>IF('Attīrīšanas process'!K148="","",'Attīrīšanas process'!K148)</f>
      </c>
      <c r="L210" s="56">
        <f>IF('Attīrīšanas process'!L148="","",'Attīrīšanas process'!L148)</f>
      </c>
      <c r="M210" s="56">
        <f>IF('Attīrīšanas process'!M148="","",'Attīrīšanas process'!M148)</f>
      </c>
      <c r="N210" s="56">
        <f>IF('Attīrīšanas process'!N148="","",'Attīrīšanas process'!N148)</f>
      </c>
      <c r="O210" s="56">
        <f>IF('Attīrīšanas process'!O148="","",'Attīrīšanas process'!O148)</f>
      </c>
    </row>
    <row r="211" spans="1:15" x14ac:dyDescent="0.25">
      <c r="A211" s="56">
        <f>IF('Attīrīšanas process'!A149="","",'Attīrīšanas process'!A149)</f>
      </c>
      <c r="B211" s="56">
        <f>IF('Attīrīšanas process'!B149="","",'Attīrīšanas process'!B149)</f>
      </c>
      <c r="C211" s="56">
        <f>IF('Attīrīšanas process'!C149="","",'Attīrīšanas process'!C149)</f>
      </c>
      <c r="D211" s="56">
        <f>IF('Attīrīšanas process'!D149="","",'Attīrīšanas process'!D149)</f>
      </c>
      <c r="E211" s="56">
        <f>IF('Attīrīšanas process'!E149="","",'Attīrīšanas process'!E149)</f>
      </c>
      <c r="F211" s="56">
        <f>IF('Attīrīšanas process'!F149="","",'Attīrīšanas process'!F149)</f>
      </c>
      <c r="G211" s="56">
        <f>IF('Attīrīšanas process'!G149="","",'Attīrīšanas process'!G149)</f>
      </c>
      <c r="H211" s="56">
        <f>IF('Attīrīšanas process'!H149="","",'Attīrīšanas process'!H149)</f>
      </c>
      <c r="I211" s="56">
        <f>IF('Attīrīšanas process'!I149="","",'Attīrīšanas process'!I149)</f>
      </c>
      <c r="J211" s="56">
        <f>IF('Attīrīšanas process'!J149="","",'Attīrīšanas process'!J149)</f>
      </c>
      <c r="K211" s="56">
        <f>IF('Attīrīšanas process'!K149="","",'Attīrīšanas process'!K149)</f>
      </c>
      <c r="L211" s="56">
        <f>IF('Attīrīšanas process'!L149="","",'Attīrīšanas process'!L149)</f>
      </c>
      <c r="M211" s="56">
        <f>IF('Attīrīšanas process'!M149="","",'Attīrīšanas process'!M149)</f>
      </c>
      <c r="N211" s="56">
        <f>IF('Attīrīšanas process'!N149="","",'Attīrīšanas process'!N149)</f>
      </c>
      <c r="O211" s="56">
        <f>IF('Attīrīšanas process'!O149="","",'Attīrīšanas process'!O149)</f>
      </c>
    </row>
    <row r="212" spans="1:15" x14ac:dyDescent="0.25">
      <c r="A212" s="56">
        <f>IF('Attīrīšanas process'!A150="","",'Attīrīšanas process'!A150)</f>
      </c>
      <c r="B212" s="56">
        <f>IF('Attīrīšanas process'!B150="","",'Attīrīšanas process'!B150)</f>
      </c>
      <c r="C212" s="56">
        <f>IF('Attīrīšanas process'!C150="","",'Attīrīšanas process'!C150)</f>
      </c>
      <c r="D212" s="56">
        <f>IF('Attīrīšanas process'!D150="","",'Attīrīšanas process'!D150)</f>
      </c>
      <c r="E212" s="56">
        <f>IF('Attīrīšanas process'!E150="","",'Attīrīšanas process'!E150)</f>
      </c>
      <c r="F212" s="56">
        <f>IF('Attīrīšanas process'!F150="","",'Attīrīšanas process'!F150)</f>
      </c>
      <c r="G212" s="56">
        <f>IF('Attīrīšanas process'!G150="","",'Attīrīšanas process'!G150)</f>
      </c>
      <c r="H212" s="56">
        <f>IF('Attīrīšanas process'!H150="","",'Attīrīšanas process'!H150)</f>
      </c>
      <c r="I212" s="56">
        <f>IF('Attīrīšanas process'!I150="","",'Attīrīšanas process'!I150)</f>
      </c>
      <c r="J212" s="56">
        <f>IF('Attīrīšanas process'!J150="","",'Attīrīšanas process'!J150)</f>
      </c>
      <c r="K212" s="56">
        <f>IF('Attīrīšanas process'!K150="","",'Attīrīšanas process'!K150)</f>
      </c>
      <c r="L212" s="56">
        <f>IF('Attīrīšanas process'!L150="","",'Attīrīšanas process'!L150)</f>
      </c>
      <c r="M212" s="56">
        <f>IF('Attīrīšanas process'!M150="","",'Attīrīšanas process'!M150)</f>
      </c>
      <c r="N212" s="56">
        <f>IF('Attīrīšanas process'!N150="","",'Attīrīšanas process'!N150)</f>
      </c>
      <c r="O212" s="56">
        <f>IF('Attīrīšanas process'!O150="","",'Attīrīšanas process'!O150)</f>
      </c>
    </row>
    <row r="213" spans="1:15" x14ac:dyDescent="0.25">
      <c r="A213" s="56">
        <f>IF('Attīrīšanas process'!A151="","",'Attīrīšanas process'!A151)</f>
      </c>
      <c r="B213" s="56">
        <f>IF('Attīrīšanas process'!B151="","",'Attīrīšanas process'!B151)</f>
      </c>
      <c r="C213" s="56">
        <f>IF('Attīrīšanas process'!C151="","",'Attīrīšanas process'!C151)</f>
      </c>
      <c r="D213" s="56">
        <f>IF('Attīrīšanas process'!D151="","",'Attīrīšanas process'!D151)</f>
      </c>
      <c r="E213" s="56">
        <f>IF('Attīrīšanas process'!E151="","",'Attīrīšanas process'!E151)</f>
      </c>
      <c r="F213" s="56">
        <f>IF('Attīrīšanas process'!F151="","",'Attīrīšanas process'!F151)</f>
      </c>
      <c r="G213" s="56">
        <f>IF('Attīrīšanas process'!G151="","",'Attīrīšanas process'!G151)</f>
      </c>
      <c r="H213" s="56">
        <f>IF('Attīrīšanas process'!H151="","",'Attīrīšanas process'!H151)</f>
      </c>
      <c r="I213" s="56">
        <f>IF('Attīrīšanas process'!I151="","",'Attīrīšanas process'!I151)</f>
      </c>
      <c r="J213" s="56">
        <f>IF('Attīrīšanas process'!J151="","",'Attīrīšanas process'!J151)</f>
      </c>
      <c r="K213" s="56">
        <f>IF('Attīrīšanas process'!K151="","",'Attīrīšanas process'!K151)</f>
      </c>
      <c r="L213" s="56">
        <f>IF('Attīrīšanas process'!L151="","",'Attīrīšanas process'!L151)</f>
      </c>
      <c r="M213" s="56">
        <f>IF('Attīrīšanas process'!M151="","",'Attīrīšanas process'!M151)</f>
      </c>
      <c r="N213" s="56">
        <f>IF('Attīrīšanas process'!N151="","",'Attīrīšanas process'!N151)</f>
      </c>
      <c r="O213" s="56">
        <f>IF('Attīrīšanas process'!O151="","",'Attīrīšanas process'!O151)</f>
      </c>
    </row>
    <row r="214" spans="1:15" x14ac:dyDescent="0.25">
      <c r="A214" s="56">
        <f>IF('Attīrīšanas process'!A152="","",'Attīrīšanas process'!A152)</f>
      </c>
      <c r="B214" s="56">
        <f>IF('Attīrīšanas process'!B152="","",'Attīrīšanas process'!B152)</f>
      </c>
      <c r="C214" s="56">
        <f>IF('Attīrīšanas process'!C152="","",'Attīrīšanas process'!C152)</f>
      </c>
      <c r="D214" s="56">
        <f>IF('Attīrīšanas process'!D152="","",'Attīrīšanas process'!D152)</f>
      </c>
      <c r="E214" s="56">
        <f>IF('Attīrīšanas process'!E152="","",'Attīrīšanas process'!E152)</f>
      </c>
      <c r="F214" s="56">
        <f>IF('Attīrīšanas process'!F152="","",'Attīrīšanas process'!F152)</f>
      </c>
      <c r="G214" s="56">
        <f>IF('Attīrīšanas process'!G152="","",'Attīrīšanas process'!G152)</f>
      </c>
      <c r="H214" s="56">
        <f>IF('Attīrīšanas process'!H152="","",'Attīrīšanas process'!H152)</f>
      </c>
      <c r="I214" s="56">
        <f>IF('Attīrīšanas process'!I152="","",'Attīrīšanas process'!I152)</f>
      </c>
      <c r="J214" s="56">
        <f>IF('Attīrīšanas process'!J152="","",'Attīrīšanas process'!J152)</f>
      </c>
      <c r="K214" s="56">
        <f>IF('Attīrīšanas process'!K152="","",'Attīrīšanas process'!K152)</f>
      </c>
      <c r="L214" s="56">
        <f>IF('Attīrīšanas process'!L152="","",'Attīrīšanas process'!L152)</f>
      </c>
      <c r="M214" s="56">
        <f>IF('Attīrīšanas process'!M152="","",'Attīrīšanas process'!M152)</f>
      </c>
      <c r="N214" s="56">
        <f>IF('Attīrīšanas process'!N152="","",'Attīrīšanas process'!N152)</f>
      </c>
      <c r="O214" s="56">
        <f>IF('Attīrīšanas process'!O152="","",'Attīrīšanas process'!O152)</f>
      </c>
    </row>
    <row r="215" spans="1:15" x14ac:dyDescent="0.25">
      <c r="A215" s="56">
        <f>IF('Attīrīšanas process'!A153="","",'Attīrīšanas process'!A153)</f>
      </c>
      <c r="B215" s="56">
        <f>IF('Attīrīšanas process'!B153="","",'Attīrīšanas process'!B153)</f>
      </c>
      <c r="C215" s="56">
        <f>IF('Attīrīšanas process'!C153="","",'Attīrīšanas process'!C153)</f>
      </c>
      <c r="D215" s="56">
        <f>IF('Attīrīšanas process'!D153="","",'Attīrīšanas process'!D153)</f>
      </c>
      <c r="E215" s="56">
        <f>IF('Attīrīšanas process'!E153="","",'Attīrīšanas process'!E153)</f>
      </c>
      <c r="F215" s="56">
        <f>IF('Attīrīšanas process'!F153="","",'Attīrīšanas process'!F153)</f>
      </c>
      <c r="G215" s="56">
        <f>IF('Attīrīšanas process'!G153="","",'Attīrīšanas process'!G153)</f>
      </c>
      <c r="H215" s="56">
        <f>IF('Attīrīšanas process'!H153="","",'Attīrīšanas process'!H153)</f>
      </c>
      <c r="I215" s="56">
        <f>IF('Attīrīšanas process'!I153="","",'Attīrīšanas process'!I153)</f>
      </c>
      <c r="J215" s="56">
        <f>IF('Attīrīšanas process'!J153="","",'Attīrīšanas process'!J153)</f>
      </c>
      <c r="K215" s="56">
        <f>IF('Attīrīšanas process'!K153="","",'Attīrīšanas process'!K153)</f>
      </c>
      <c r="L215" s="56">
        <f>IF('Attīrīšanas process'!L153="","",'Attīrīšanas process'!L153)</f>
      </c>
      <c r="M215" s="56">
        <f>IF('Attīrīšanas process'!M153="","",'Attīrīšanas process'!M153)</f>
      </c>
      <c r="N215" s="56">
        <f>IF('Attīrīšanas process'!N153="","",'Attīrīšanas process'!N153)</f>
      </c>
      <c r="O215" s="56">
        <f>IF('Attīrīšanas process'!O153="","",'Attīrīšanas process'!O153)</f>
      </c>
    </row>
    <row r="216" spans="1:15" x14ac:dyDescent="0.25">
      <c r="A216" s="56">
        <f>IF('Attīrīšanas process'!A154="","",'Attīrīšanas process'!A154)</f>
      </c>
      <c r="B216" s="56">
        <f>IF('Attīrīšanas process'!B154="","",'Attīrīšanas process'!B154)</f>
      </c>
      <c r="C216" s="56">
        <f>IF('Attīrīšanas process'!C154="","",'Attīrīšanas process'!C154)</f>
      </c>
      <c r="D216" s="56">
        <f>IF('Attīrīšanas process'!D154="","",'Attīrīšanas process'!D154)</f>
      </c>
      <c r="E216" s="56">
        <f>IF('Attīrīšanas process'!E154="","",'Attīrīšanas process'!E154)</f>
      </c>
      <c r="F216" s="56">
        <f>IF('Attīrīšanas process'!F154="","",'Attīrīšanas process'!F154)</f>
      </c>
      <c r="G216" s="56">
        <f>IF('Attīrīšanas process'!G154="","",'Attīrīšanas process'!G154)</f>
      </c>
      <c r="H216" s="56">
        <f>IF('Attīrīšanas process'!H154="","",'Attīrīšanas process'!H154)</f>
      </c>
      <c r="I216" s="56">
        <f>IF('Attīrīšanas process'!I154="","",'Attīrīšanas process'!I154)</f>
      </c>
      <c r="J216" s="56">
        <f>IF('Attīrīšanas process'!J154="","",'Attīrīšanas process'!J154)</f>
      </c>
      <c r="K216" s="56">
        <f>IF('Attīrīšanas process'!K154="","",'Attīrīšanas process'!K154)</f>
      </c>
      <c r="L216" s="56">
        <f>IF('Attīrīšanas process'!L154="","",'Attīrīšanas process'!L154)</f>
      </c>
      <c r="M216" s="56">
        <f>IF('Attīrīšanas process'!M154="","",'Attīrīšanas process'!M154)</f>
      </c>
      <c r="N216" s="56">
        <f>IF('Attīrīšanas process'!N154="","",'Attīrīšanas process'!N154)</f>
      </c>
      <c r="O216" s="56">
        <f>IF('Attīrīšanas process'!O154="","",'Attīrīšanas process'!O154)</f>
      </c>
    </row>
    <row r="217" spans="1:15" x14ac:dyDescent="0.25">
      <c r="A217" s="56">
        <f>IF('Attīrīšanas process'!A155="","",'Attīrīšanas process'!A155)</f>
      </c>
      <c r="B217" s="56">
        <f>IF('Attīrīšanas process'!B155="","",'Attīrīšanas process'!B155)</f>
      </c>
      <c r="C217" s="56">
        <f>IF('Attīrīšanas process'!C155="","",'Attīrīšanas process'!C155)</f>
      </c>
      <c r="D217" s="56">
        <f>IF('Attīrīšanas process'!D155="","",'Attīrīšanas process'!D155)</f>
      </c>
      <c r="E217" s="56">
        <f>IF('Attīrīšanas process'!E155="","",'Attīrīšanas process'!E155)</f>
      </c>
      <c r="F217" s="56">
        <f>IF('Attīrīšanas process'!F155="","",'Attīrīšanas process'!F155)</f>
      </c>
      <c r="G217" s="56">
        <f>IF('Attīrīšanas process'!G155="","",'Attīrīšanas process'!G155)</f>
      </c>
      <c r="H217" s="56">
        <f>IF('Attīrīšanas process'!H155="","",'Attīrīšanas process'!H155)</f>
      </c>
      <c r="I217" s="56">
        <f>IF('Attīrīšanas process'!I155="","",'Attīrīšanas process'!I155)</f>
      </c>
      <c r="J217" s="56">
        <f>IF('Attīrīšanas process'!J155="","",'Attīrīšanas process'!J155)</f>
      </c>
      <c r="K217" s="56">
        <f>IF('Attīrīšanas process'!K155="","",'Attīrīšanas process'!K155)</f>
      </c>
      <c r="L217" s="56">
        <f>IF('Attīrīšanas process'!L155="","",'Attīrīšanas process'!L155)</f>
      </c>
      <c r="M217" s="56">
        <f>IF('Attīrīšanas process'!M155="","",'Attīrīšanas process'!M155)</f>
      </c>
      <c r="N217" s="56">
        <f>IF('Attīrīšanas process'!N155="","",'Attīrīšanas process'!N155)</f>
      </c>
      <c r="O217" s="56">
        <f>IF('Attīrīšanas process'!O155="","",'Attīrīšanas process'!O155)</f>
      </c>
    </row>
    <row r="218" spans="1:15" x14ac:dyDescent="0.25">
      <c r="A218" s="56">
        <f>IF('Attīrīšanas process'!A156="","",'Attīrīšanas process'!A156)</f>
      </c>
      <c r="B218" s="56">
        <f>IF('Attīrīšanas process'!B156="","",'Attīrīšanas process'!B156)</f>
      </c>
      <c r="C218" s="56">
        <f>IF('Attīrīšanas process'!C156="","",'Attīrīšanas process'!C156)</f>
      </c>
      <c r="D218" s="56">
        <f>IF('Attīrīšanas process'!D156="","",'Attīrīšanas process'!D156)</f>
      </c>
      <c r="E218" s="56">
        <f>IF('Attīrīšanas process'!E156="","",'Attīrīšanas process'!E156)</f>
      </c>
      <c r="F218" s="56">
        <f>IF('Attīrīšanas process'!F156="","",'Attīrīšanas process'!F156)</f>
      </c>
      <c r="G218" s="56">
        <f>IF('Attīrīšanas process'!G156="","",'Attīrīšanas process'!G156)</f>
      </c>
      <c r="H218" s="56">
        <f>IF('Attīrīšanas process'!H156="","",'Attīrīšanas process'!H156)</f>
      </c>
      <c r="I218" s="56">
        <f>IF('Attīrīšanas process'!I156="","",'Attīrīšanas process'!I156)</f>
      </c>
      <c r="J218" s="56">
        <f>IF('Attīrīšanas process'!J156="","",'Attīrīšanas process'!J156)</f>
      </c>
      <c r="K218" s="56">
        <f>IF('Attīrīšanas process'!K156="","",'Attīrīšanas process'!K156)</f>
      </c>
      <c r="L218" s="56">
        <f>IF('Attīrīšanas process'!L156="","",'Attīrīšanas process'!L156)</f>
      </c>
      <c r="M218" s="56">
        <f>IF('Attīrīšanas process'!M156="","",'Attīrīšanas process'!M156)</f>
      </c>
      <c r="N218" s="56">
        <f>IF('Attīrīšanas process'!N156="","",'Attīrīšanas process'!N156)</f>
      </c>
      <c r="O218" s="56">
        <f>IF('Attīrīšanas process'!O156="","",'Attīrīšanas process'!O156)</f>
      </c>
    </row>
    <row r="219" spans="1:15" x14ac:dyDescent="0.25">
      <c r="A219" s="56">
        <f>IF('Attīrīšanas process'!A157="","",'Attīrīšanas process'!A157)</f>
      </c>
      <c r="B219" s="56">
        <f>IF('Attīrīšanas process'!B157="","",'Attīrīšanas process'!B157)</f>
      </c>
      <c r="C219" s="56">
        <f>IF('Attīrīšanas process'!C157="","",'Attīrīšanas process'!C157)</f>
      </c>
      <c r="D219" s="56">
        <f>IF('Attīrīšanas process'!D157="","",'Attīrīšanas process'!D157)</f>
      </c>
      <c r="E219" s="56">
        <f>IF('Attīrīšanas process'!E157="","",'Attīrīšanas process'!E157)</f>
      </c>
      <c r="F219" s="56">
        <f>IF('Attīrīšanas process'!F157="","",'Attīrīšanas process'!F157)</f>
      </c>
      <c r="G219" s="56">
        <f>IF('Attīrīšanas process'!G157="","",'Attīrīšanas process'!G157)</f>
      </c>
      <c r="H219" s="56">
        <f>IF('Attīrīšanas process'!H157="","",'Attīrīšanas process'!H157)</f>
      </c>
      <c r="I219" s="56">
        <f>IF('Attīrīšanas process'!I157="","",'Attīrīšanas process'!I157)</f>
      </c>
      <c r="J219" s="56">
        <f>IF('Attīrīšanas process'!J157="","",'Attīrīšanas process'!J157)</f>
      </c>
      <c r="K219" s="56">
        <f>IF('Attīrīšanas process'!K157="","",'Attīrīšanas process'!K157)</f>
      </c>
      <c r="L219" s="56">
        <f>IF('Attīrīšanas process'!L157="","",'Attīrīšanas process'!L157)</f>
      </c>
      <c r="M219" s="56">
        <f>IF('Attīrīšanas process'!M157="","",'Attīrīšanas process'!M157)</f>
      </c>
      <c r="N219" s="56">
        <f>IF('Attīrīšanas process'!N157="","",'Attīrīšanas process'!N157)</f>
      </c>
      <c r="O219" s="56">
        <f>IF('Attīrīšanas process'!O157="","",'Attīrīšanas process'!O157)</f>
      </c>
    </row>
    <row r="220" spans="1:15" x14ac:dyDescent="0.25">
      <c r="A220" s="56">
        <f>IF('Attīrīšanas process'!A158="","",'Attīrīšanas process'!A158)</f>
      </c>
      <c r="B220" s="56">
        <f>IF('Attīrīšanas process'!B158="","",'Attīrīšanas process'!B158)</f>
      </c>
      <c r="C220" s="56">
        <f>IF('Attīrīšanas process'!C158="","",'Attīrīšanas process'!C158)</f>
      </c>
      <c r="D220" s="56">
        <f>IF('Attīrīšanas process'!D158="","",'Attīrīšanas process'!D158)</f>
      </c>
      <c r="E220" s="56">
        <f>IF('Attīrīšanas process'!E158="","",'Attīrīšanas process'!E158)</f>
      </c>
      <c r="F220" s="56">
        <f>IF('Attīrīšanas process'!F158="","",'Attīrīšanas process'!F158)</f>
      </c>
      <c r="G220" s="56">
        <f>IF('Attīrīšanas process'!G158="","",'Attīrīšanas process'!G158)</f>
      </c>
      <c r="H220" s="56">
        <f>IF('Attīrīšanas process'!H158="","",'Attīrīšanas process'!H158)</f>
      </c>
      <c r="I220" s="56">
        <f>IF('Attīrīšanas process'!I158="","",'Attīrīšanas process'!I158)</f>
      </c>
      <c r="J220" s="56">
        <f>IF('Attīrīšanas process'!J158="","",'Attīrīšanas process'!J158)</f>
      </c>
      <c r="K220" s="56">
        <f>IF('Attīrīšanas process'!K158="","",'Attīrīšanas process'!K158)</f>
      </c>
      <c r="L220" s="56">
        <f>IF('Attīrīšanas process'!L158="","",'Attīrīšanas process'!L158)</f>
      </c>
      <c r="M220" s="56">
        <f>IF('Attīrīšanas process'!M158="","",'Attīrīšanas process'!M158)</f>
      </c>
      <c r="N220" s="56">
        <f>IF('Attīrīšanas process'!N158="","",'Attīrīšanas process'!N158)</f>
      </c>
      <c r="O220" s="56">
        <f>IF('Attīrīšanas process'!O158="","",'Attīrīšanas process'!O158)</f>
      </c>
    </row>
    <row r="221" spans="1:15" x14ac:dyDescent="0.25">
      <c r="A221" s="56">
        <f>IF('Attīrīšanas process'!A159="","",'Attīrīšanas process'!A159)</f>
      </c>
      <c r="B221" s="56">
        <f>IF('Attīrīšanas process'!B159="","",'Attīrīšanas process'!B159)</f>
      </c>
      <c r="C221" s="56">
        <f>IF('Attīrīšanas process'!C159="","",'Attīrīšanas process'!C159)</f>
      </c>
      <c r="D221" s="56">
        <f>IF('Attīrīšanas process'!D159="","",'Attīrīšanas process'!D159)</f>
      </c>
      <c r="E221" s="56">
        <f>IF('Attīrīšanas process'!E159="","",'Attīrīšanas process'!E159)</f>
      </c>
      <c r="F221" s="56">
        <f>IF('Attīrīšanas process'!F159="","",'Attīrīšanas process'!F159)</f>
      </c>
      <c r="G221" s="56">
        <f>IF('Attīrīšanas process'!G159="","",'Attīrīšanas process'!G159)</f>
      </c>
      <c r="H221" s="56">
        <f>IF('Attīrīšanas process'!H159="","",'Attīrīšanas process'!H159)</f>
      </c>
      <c r="I221" s="56">
        <f>IF('Attīrīšanas process'!I159="","",'Attīrīšanas process'!I159)</f>
      </c>
      <c r="J221" s="56">
        <f>IF('Attīrīšanas process'!J159="","",'Attīrīšanas process'!J159)</f>
      </c>
      <c r="K221" s="56">
        <f>IF('Attīrīšanas process'!K159="","",'Attīrīšanas process'!K159)</f>
      </c>
      <c r="L221" s="56">
        <f>IF('Attīrīšanas process'!L159="","",'Attīrīšanas process'!L159)</f>
      </c>
      <c r="M221" s="56">
        <f>IF('Attīrīšanas process'!M159="","",'Attīrīšanas process'!M159)</f>
      </c>
      <c r="N221" s="56">
        <f>IF('Attīrīšanas process'!N159="","",'Attīrīšanas process'!N159)</f>
      </c>
      <c r="O221" s="56">
        <f>IF('Attīrīšanas process'!O159="","",'Attīrīšanas process'!O159)</f>
      </c>
    </row>
    <row r="222" spans="1:15" x14ac:dyDescent="0.25">
      <c r="A222" s="56">
        <f>IF('Attīrīšanas process'!A160="","",'Attīrīšanas process'!A160)</f>
      </c>
      <c r="B222" s="56">
        <f>IF('Attīrīšanas process'!B160="","",'Attīrīšanas process'!B160)</f>
      </c>
      <c r="C222" s="56">
        <f>IF('Attīrīšanas process'!C160="","",'Attīrīšanas process'!C160)</f>
      </c>
      <c r="D222" s="56">
        <f>IF('Attīrīšanas process'!D160="","",'Attīrīšanas process'!D160)</f>
      </c>
      <c r="E222" s="56">
        <f>IF('Attīrīšanas process'!E160="","",'Attīrīšanas process'!E160)</f>
      </c>
      <c r="F222" s="56">
        <f>IF('Attīrīšanas process'!F160="","",'Attīrīšanas process'!F160)</f>
      </c>
      <c r="G222" s="56">
        <f>IF('Attīrīšanas process'!G160="","",'Attīrīšanas process'!G160)</f>
      </c>
      <c r="H222" s="56">
        <f>IF('Attīrīšanas process'!H160="","",'Attīrīšanas process'!H160)</f>
      </c>
      <c r="I222" s="56">
        <f>IF('Attīrīšanas process'!I160="","",'Attīrīšanas process'!I160)</f>
      </c>
      <c r="J222" s="56">
        <f>IF('Attīrīšanas process'!J160="","",'Attīrīšanas process'!J160)</f>
      </c>
      <c r="K222" s="56">
        <f>IF('Attīrīšanas process'!K160="","",'Attīrīšanas process'!K160)</f>
      </c>
      <c r="L222" s="56">
        <f>IF('Attīrīšanas process'!L160="","",'Attīrīšanas process'!L160)</f>
      </c>
      <c r="M222" s="56">
        <f>IF('Attīrīšanas process'!M160="","",'Attīrīšanas process'!M160)</f>
      </c>
      <c r="N222" s="56">
        <f>IF('Attīrīšanas process'!N160="","",'Attīrīšanas process'!N160)</f>
      </c>
      <c r="O222" s="56">
        <f>IF('Attīrīšanas process'!O160="","",'Attīrīšanas process'!O160)</f>
      </c>
    </row>
    <row r="223" spans="1:15" x14ac:dyDescent="0.25">
      <c r="A223" s="56">
        <f>IF('Attīrīšanas process'!A161="","",'Attīrīšanas process'!A161)</f>
      </c>
      <c r="B223" s="56">
        <f>IF('Attīrīšanas process'!B161="","",'Attīrīšanas process'!B161)</f>
      </c>
      <c r="C223" s="56">
        <f>IF('Attīrīšanas process'!C161="","",'Attīrīšanas process'!C161)</f>
      </c>
      <c r="D223" s="56">
        <f>IF('Attīrīšanas process'!D161="","",'Attīrīšanas process'!D161)</f>
      </c>
      <c r="E223" s="56">
        <f>IF('Attīrīšanas process'!E161="","",'Attīrīšanas process'!E161)</f>
      </c>
      <c r="F223" s="56">
        <f>IF('Attīrīšanas process'!F161="","",'Attīrīšanas process'!F161)</f>
      </c>
      <c r="G223" s="56">
        <f>IF('Attīrīšanas process'!G161="","",'Attīrīšanas process'!G161)</f>
      </c>
      <c r="H223" s="56">
        <f>IF('Attīrīšanas process'!H161="","",'Attīrīšanas process'!H161)</f>
      </c>
      <c r="I223" s="56">
        <f>IF('Attīrīšanas process'!I161="","",'Attīrīšanas process'!I161)</f>
      </c>
      <c r="J223" s="56">
        <f>IF('Attīrīšanas process'!J161="","",'Attīrīšanas process'!J161)</f>
      </c>
      <c r="K223" s="56">
        <f>IF('Attīrīšanas process'!K161="","",'Attīrīšanas process'!K161)</f>
      </c>
      <c r="L223" s="56">
        <f>IF('Attīrīšanas process'!L161="","",'Attīrīšanas process'!L161)</f>
      </c>
      <c r="M223" s="56">
        <f>IF('Attīrīšanas process'!M161="","",'Attīrīšanas process'!M161)</f>
      </c>
      <c r="N223" s="56">
        <f>IF('Attīrīšanas process'!N161="","",'Attīrīšanas process'!N161)</f>
      </c>
      <c r="O223" s="56">
        <f>IF('Attīrīšanas process'!O161="","",'Attīrīšanas process'!O161)</f>
      </c>
    </row>
    <row r="224" spans="1:15" x14ac:dyDescent="0.25">
      <c r="A224" s="56">
        <f>IF('Attīrīšanas process'!A162="","",'Attīrīšanas process'!A162)</f>
      </c>
      <c r="B224" s="56">
        <f>IF('Attīrīšanas process'!B162="","",'Attīrīšanas process'!B162)</f>
      </c>
      <c r="C224" s="56">
        <f>IF('Attīrīšanas process'!C162="","",'Attīrīšanas process'!C162)</f>
      </c>
      <c r="D224" s="56">
        <f>IF('Attīrīšanas process'!D162="","",'Attīrīšanas process'!D162)</f>
      </c>
      <c r="E224" s="56">
        <f>IF('Attīrīšanas process'!E162="","",'Attīrīšanas process'!E162)</f>
      </c>
      <c r="F224" s="56">
        <f>IF('Attīrīšanas process'!F162="","",'Attīrīšanas process'!F162)</f>
      </c>
      <c r="G224" s="56">
        <f>IF('Attīrīšanas process'!G162="","",'Attīrīšanas process'!G162)</f>
      </c>
      <c r="H224" s="56">
        <f>IF('Attīrīšanas process'!H162="","",'Attīrīšanas process'!H162)</f>
      </c>
      <c r="I224" s="56">
        <f>IF('Attīrīšanas process'!I162="","",'Attīrīšanas process'!I162)</f>
      </c>
      <c r="J224" s="56">
        <f>IF('Attīrīšanas process'!J162="","",'Attīrīšanas process'!J162)</f>
      </c>
      <c r="K224" s="56">
        <f>IF('Attīrīšanas process'!K162="","",'Attīrīšanas process'!K162)</f>
      </c>
      <c r="L224" s="56">
        <f>IF('Attīrīšanas process'!L162="","",'Attīrīšanas process'!L162)</f>
      </c>
      <c r="M224" s="56">
        <f>IF('Attīrīšanas process'!M162="","",'Attīrīšanas process'!M162)</f>
      </c>
      <c r="N224" s="56">
        <f>IF('Attīrīšanas process'!N162="","",'Attīrīšanas process'!N162)</f>
      </c>
      <c r="O224" s="56">
        <f>IF('Attīrīšanas process'!O162="","",'Attīrīšanas process'!O162)</f>
      </c>
    </row>
    <row r="225" spans="1:15" x14ac:dyDescent="0.25">
      <c r="A225" s="56">
        <f>IF('Attīrīšanas process'!A163="","",'Attīrīšanas process'!A163)</f>
      </c>
      <c r="B225" s="56">
        <f>IF('Attīrīšanas process'!B163="","",'Attīrīšanas process'!B163)</f>
      </c>
      <c r="C225" s="56">
        <f>IF('Attīrīšanas process'!C163="","",'Attīrīšanas process'!C163)</f>
      </c>
      <c r="D225" s="56">
        <f>IF('Attīrīšanas process'!D163="","",'Attīrīšanas process'!D163)</f>
      </c>
      <c r="E225" s="56">
        <f>IF('Attīrīšanas process'!E163="","",'Attīrīšanas process'!E163)</f>
      </c>
      <c r="F225" s="56">
        <f>IF('Attīrīšanas process'!F163="","",'Attīrīšanas process'!F163)</f>
      </c>
      <c r="G225" s="56">
        <f>IF('Attīrīšanas process'!G163="","",'Attīrīšanas process'!G163)</f>
      </c>
      <c r="H225" s="56">
        <f>IF('Attīrīšanas process'!H163="","",'Attīrīšanas process'!H163)</f>
      </c>
      <c r="I225" s="56">
        <f>IF('Attīrīšanas process'!I163="","",'Attīrīšanas process'!I163)</f>
      </c>
      <c r="J225" s="56">
        <f>IF('Attīrīšanas process'!J163="","",'Attīrīšanas process'!J163)</f>
      </c>
      <c r="K225" s="56">
        <f>IF('Attīrīšanas process'!K163="","",'Attīrīšanas process'!K163)</f>
      </c>
      <c r="L225" s="56">
        <f>IF('Attīrīšanas process'!L163="","",'Attīrīšanas process'!L163)</f>
      </c>
      <c r="M225" s="56">
        <f>IF('Attīrīšanas process'!M163="","",'Attīrīšanas process'!M163)</f>
      </c>
      <c r="N225" s="56">
        <f>IF('Attīrīšanas process'!N163="","",'Attīrīšanas process'!N163)</f>
      </c>
      <c r="O225" s="56">
        <f>IF('Attīrīšanas process'!O163="","",'Attīrīšanas process'!O163)</f>
      </c>
    </row>
    <row r="226" spans="1:15" x14ac:dyDescent="0.25">
      <c r="A226" s="56">
        <f>IF('Attīrīšanas process'!A164="","",'Attīrīšanas process'!A164)</f>
      </c>
      <c r="B226" s="56">
        <f>IF('Attīrīšanas process'!B164="","",'Attīrīšanas process'!B164)</f>
      </c>
      <c r="C226" s="56">
        <f>IF('Attīrīšanas process'!C164="","",'Attīrīšanas process'!C164)</f>
      </c>
      <c r="D226" s="56">
        <f>IF('Attīrīšanas process'!D164="","",'Attīrīšanas process'!D164)</f>
      </c>
      <c r="E226" s="56">
        <f>IF('Attīrīšanas process'!E164="","",'Attīrīšanas process'!E164)</f>
      </c>
      <c r="F226" s="56">
        <f>IF('Attīrīšanas process'!F164="","",'Attīrīšanas process'!F164)</f>
      </c>
      <c r="G226" s="56">
        <f>IF('Attīrīšanas process'!G164="","",'Attīrīšanas process'!G164)</f>
      </c>
      <c r="H226" s="56">
        <f>IF('Attīrīšanas process'!H164="","",'Attīrīšanas process'!H164)</f>
      </c>
      <c r="I226" s="56">
        <f>IF('Attīrīšanas process'!I164="","",'Attīrīšanas process'!I164)</f>
      </c>
      <c r="J226" s="56">
        <f>IF('Attīrīšanas process'!J164="","",'Attīrīšanas process'!J164)</f>
      </c>
      <c r="K226" s="56">
        <f>IF('Attīrīšanas process'!K164="","",'Attīrīšanas process'!K164)</f>
      </c>
      <c r="L226" s="56">
        <f>IF('Attīrīšanas process'!L164="","",'Attīrīšanas process'!L164)</f>
      </c>
      <c r="M226" s="56">
        <f>IF('Attīrīšanas process'!M164="","",'Attīrīšanas process'!M164)</f>
      </c>
      <c r="N226" s="56">
        <f>IF('Attīrīšanas process'!N164="","",'Attīrīšanas process'!N164)</f>
      </c>
      <c r="O226" s="56">
        <f>IF('Attīrīšanas process'!O164="","",'Attīrīšanas process'!O164)</f>
      </c>
    </row>
    <row r="227" spans="1:15" x14ac:dyDescent="0.25">
      <c r="A227" s="56">
        <f>IF('Attīrīšanas process'!A165="","",'Attīrīšanas process'!A165)</f>
      </c>
      <c r="B227" s="56">
        <f>IF('Attīrīšanas process'!B165="","",'Attīrīšanas process'!B165)</f>
      </c>
      <c r="C227" s="56">
        <f>IF('Attīrīšanas process'!C165="","",'Attīrīšanas process'!C165)</f>
      </c>
      <c r="D227" s="56">
        <f>IF('Attīrīšanas process'!D165="","",'Attīrīšanas process'!D165)</f>
      </c>
      <c r="E227" s="56">
        <f>IF('Attīrīšanas process'!E165="","",'Attīrīšanas process'!E165)</f>
      </c>
      <c r="F227" s="56">
        <f>IF('Attīrīšanas process'!F165="","",'Attīrīšanas process'!F165)</f>
      </c>
      <c r="G227" s="56">
        <f>IF('Attīrīšanas process'!G165="","",'Attīrīšanas process'!G165)</f>
      </c>
      <c r="H227" s="56">
        <f>IF('Attīrīšanas process'!H165="","",'Attīrīšanas process'!H165)</f>
      </c>
      <c r="I227" s="56">
        <f>IF('Attīrīšanas process'!I165="","",'Attīrīšanas process'!I165)</f>
      </c>
      <c r="J227" s="56">
        <f>IF('Attīrīšanas process'!J165="","",'Attīrīšanas process'!J165)</f>
      </c>
      <c r="K227" s="56">
        <f>IF('Attīrīšanas process'!K165="","",'Attīrīšanas process'!K165)</f>
      </c>
      <c r="L227" s="56">
        <f>IF('Attīrīšanas process'!L165="","",'Attīrīšanas process'!L165)</f>
      </c>
      <c r="M227" s="56">
        <f>IF('Attīrīšanas process'!M165="","",'Attīrīšanas process'!M165)</f>
      </c>
      <c r="N227" s="56">
        <f>IF('Attīrīšanas process'!N165="","",'Attīrīšanas process'!N165)</f>
      </c>
      <c r="O227" s="56">
        <f>IF('Attīrīšanas process'!O165="","",'Attīrīšanas process'!O165)</f>
      </c>
    </row>
    <row r="228" spans="1:15" x14ac:dyDescent="0.25">
      <c r="A228" s="56">
        <f>IF('Attīrīšanas process'!A166="","",'Attīrīšanas process'!A166)</f>
      </c>
      <c r="B228" s="56">
        <f>IF('Attīrīšanas process'!B166="","",'Attīrīšanas process'!B166)</f>
      </c>
      <c r="C228" s="56">
        <f>IF('Attīrīšanas process'!C166="","",'Attīrīšanas process'!C166)</f>
      </c>
      <c r="D228" s="56">
        <f>IF('Attīrīšanas process'!D166="","",'Attīrīšanas process'!D166)</f>
      </c>
      <c r="E228" s="56">
        <f>IF('Attīrīšanas process'!E166="","",'Attīrīšanas process'!E166)</f>
      </c>
      <c r="F228" s="56">
        <f>IF('Attīrīšanas process'!F166="","",'Attīrīšanas process'!F166)</f>
      </c>
      <c r="G228" s="56">
        <f>IF('Attīrīšanas process'!G166="","",'Attīrīšanas process'!G166)</f>
      </c>
      <c r="H228" s="56">
        <f>IF('Attīrīšanas process'!H166="","",'Attīrīšanas process'!H166)</f>
      </c>
      <c r="I228" s="56">
        <f>IF('Attīrīšanas process'!I166="","",'Attīrīšanas process'!I166)</f>
      </c>
      <c r="J228" s="56">
        <f>IF('Attīrīšanas process'!J166="","",'Attīrīšanas process'!J166)</f>
      </c>
      <c r="K228" s="56">
        <f>IF('Attīrīšanas process'!K166="","",'Attīrīšanas process'!K166)</f>
      </c>
      <c r="L228" s="56">
        <f>IF('Attīrīšanas process'!L166="","",'Attīrīšanas process'!L166)</f>
      </c>
      <c r="M228" s="56">
        <f>IF('Attīrīšanas process'!M166="","",'Attīrīšanas process'!M166)</f>
      </c>
      <c r="N228" s="56">
        <f>IF('Attīrīšanas process'!N166="","",'Attīrīšanas process'!N166)</f>
      </c>
      <c r="O228" s="56">
        <f>IF('Attīrīšanas process'!O166="","",'Attīrīšanas process'!O166)</f>
      </c>
    </row>
    <row r="229" spans="1:15" x14ac:dyDescent="0.25">
      <c r="A229" s="56">
        <f>IF('Attīrīšanas process'!A167="","",'Attīrīšanas process'!A167)</f>
      </c>
      <c r="B229" s="56">
        <f>IF('Attīrīšanas process'!B167="","",'Attīrīšanas process'!B167)</f>
      </c>
      <c r="C229" s="56">
        <f>IF('Attīrīšanas process'!C167="","",'Attīrīšanas process'!C167)</f>
      </c>
      <c r="D229" s="56">
        <f>IF('Attīrīšanas process'!D167="","",'Attīrīšanas process'!D167)</f>
      </c>
      <c r="E229" s="56">
        <f>IF('Attīrīšanas process'!E167="","",'Attīrīšanas process'!E167)</f>
      </c>
      <c r="F229" s="56">
        <f>IF('Attīrīšanas process'!F167="","",'Attīrīšanas process'!F167)</f>
      </c>
      <c r="G229" s="56">
        <f>IF('Attīrīšanas process'!G167="","",'Attīrīšanas process'!G167)</f>
      </c>
      <c r="H229" s="56">
        <f>IF('Attīrīšanas process'!H167="","",'Attīrīšanas process'!H167)</f>
      </c>
      <c r="I229" s="56">
        <f>IF('Attīrīšanas process'!I167="","",'Attīrīšanas process'!I167)</f>
      </c>
      <c r="J229" s="56">
        <f>IF('Attīrīšanas process'!J167="","",'Attīrīšanas process'!J167)</f>
      </c>
      <c r="K229" s="56">
        <f>IF('Attīrīšanas process'!K167="","",'Attīrīšanas process'!K167)</f>
      </c>
      <c r="L229" s="56">
        <f>IF('Attīrīšanas process'!L167="","",'Attīrīšanas process'!L167)</f>
      </c>
      <c r="M229" s="56">
        <f>IF('Attīrīšanas process'!M167="","",'Attīrīšanas process'!M167)</f>
      </c>
      <c r="N229" s="56">
        <f>IF('Attīrīšanas process'!N167="","",'Attīrīšanas process'!N167)</f>
      </c>
      <c r="O229" s="56">
        <f>IF('Attīrīšanas process'!O167="","",'Attīrīšanas process'!O167)</f>
      </c>
    </row>
    <row r="230" spans="1:15" x14ac:dyDescent="0.25">
      <c r="A230" s="56">
        <f>IF('Attīrīšanas process'!A168="","",'Attīrīšanas process'!A168)</f>
      </c>
      <c r="B230" s="56">
        <f>IF('Attīrīšanas process'!B168="","",'Attīrīšanas process'!B168)</f>
      </c>
      <c r="C230" s="56">
        <f>IF('Attīrīšanas process'!C168="","",'Attīrīšanas process'!C168)</f>
      </c>
      <c r="D230" s="56">
        <f>IF('Attīrīšanas process'!D168="","",'Attīrīšanas process'!D168)</f>
      </c>
      <c r="E230" s="56">
        <f>IF('Attīrīšanas process'!E168="","",'Attīrīšanas process'!E168)</f>
      </c>
      <c r="F230" s="56">
        <f>IF('Attīrīšanas process'!F168="","",'Attīrīšanas process'!F168)</f>
      </c>
      <c r="G230" s="56">
        <f>IF('Attīrīšanas process'!G168="","",'Attīrīšanas process'!G168)</f>
      </c>
      <c r="H230" s="56">
        <f>IF('Attīrīšanas process'!H168="","",'Attīrīšanas process'!H168)</f>
      </c>
      <c r="I230" s="56">
        <f>IF('Attīrīšanas process'!I168="","",'Attīrīšanas process'!I168)</f>
      </c>
      <c r="J230" s="56">
        <f>IF('Attīrīšanas process'!J168="","",'Attīrīšanas process'!J168)</f>
      </c>
      <c r="K230" s="56">
        <f>IF('Attīrīšanas process'!K168="","",'Attīrīšanas process'!K168)</f>
      </c>
      <c r="L230" s="56">
        <f>IF('Attīrīšanas process'!L168="","",'Attīrīšanas process'!L168)</f>
      </c>
      <c r="M230" s="56">
        <f>IF('Attīrīšanas process'!M168="","",'Attīrīšanas process'!M168)</f>
      </c>
      <c r="N230" s="56">
        <f>IF('Attīrīšanas process'!N168="","",'Attīrīšanas process'!N168)</f>
      </c>
      <c r="O230" s="56">
        <f>IF('Attīrīšanas process'!O168="","",'Attīrīšanas process'!O168)</f>
      </c>
    </row>
    <row r="231" spans="1:15" x14ac:dyDescent="0.25">
      <c r="A231" s="56">
        <f>IF('Attīrīšanas process'!A169="","",'Attīrīšanas process'!A169)</f>
      </c>
      <c r="B231" s="56">
        <f>IF('Attīrīšanas process'!B169="","",'Attīrīšanas process'!B169)</f>
      </c>
      <c r="C231" s="56">
        <f>IF('Attīrīšanas process'!C169="","",'Attīrīšanas process'!C169)</f>
      </c>
      <c r="D231" s="56">
        <f>IF('Attīrīšanas process'!D169="","",'Attīrīšanas process'!D169)</f>
      </c>
      <c r="E231" s="56">
        <f>IF('Attīrīšanas process'!E169="","",'Attīrīšanas process'!E169)</f>
      </c>
      <c r="F231" s="56">
        <f>IF('Attīrīšanas process'!F169="","",'Attīrīšanas process'!F169)</f>
      </c>
      <c r="G231" s="56">
        <f>IF('Attīrīšanas process'!G169="","",'Attīrīšanas process'!G169)</f>
      </c>
      <c r="H231" s="56">
        <f>IF('Attīrīšanas process'!H169="","",'Attīrīšanas process'!H169)</f>
      </c>
      <c r="I231" s="56">
        <f>IF('Attīrīšanas process'!I169="","",'Attīrīšanas process'!I169)</f>
      </c>
      <c r="J231" s="56">
        <f>IF('Attīrīšanas process'!J169="","",'Attīrīšanas process'!J169)</f>
      </c>
      <c r="K231" s="56">
        <f>IF('Attīrīšanas process'!K169="","",'Attīrīšanas process'!K169)</f>
      </c>
      <c r="L231" s="56">
        <f>IF('Attīrīšanas process'!L169="","",'Attīrīšanas process'!L169)</f>
      </c>
      <c r="M231" s="56">
        <f>IF('Attīrīšanas process'!M169="","",'Attīrīšanas process'!M169)</f>
      </c>
      <c r="N231" s="56">
        <f>IF('Attīrīšanas process'!N169="","",'Attīrīšanas process'!N169)</f>
      </c>
      <c r="O231" s="56">
        <f>IF('Attīrīšanas process'!O169="","",'Attīrīšanas process'!O169)</f>
      </c>
    </row>
    <row r="232" spans="1:15" x14ac:dyDescent="0.25">
      <c r="A232" s="56">
        <f>IF('Attīrīšanas process'!A170="","",'Attīrīšanas process'!A170)</f>
      </c>
      <c r="B232" s="56">
        <f>IF('Attīrīšanas process'!B170="","",'Attīrīšanas process'!B170)</f>
      </c>
      <c r="C232" s="56">
        <f>IF('Attīrīšanas process'!C170="","",'Attīrīšanas process'!C170)</f>
      </c>
      <c r="D232" s="56">
        <f>IF('Attīrīšanas process'!D170="","",'Attīrīšanas process'!D170)</f>
      </c>
      <c r="E232" s="56">
        <f>IF('Attīrīšanas process'!E170="","",'Attīrīšanas process'!E170)</f>
      </c>
      <c r="F232" s="56">
        <f>IF('Attīrīšanas process'!F170="","",'Attīrīšanas process'!F170)</f>
      </c>
      <c r="G232" s="56">
        <f>IF('Attīrīšanas process'!G170="","",'Attīrīšanas process'!G170)</f>
      </c>
      <c r="H232" s="56">
        <f>IF('Attīrīšanas process'!H170="","",'Attīrīšanas process'!H170)</f>
      </c>
      <c r="I232" s="56">
        <f>IF('Attīrīšanas process'!I170="","",'Attīrīšanas process'!I170)</f>
      </c>
      <c r="J232" s="56">
        <f>IF('Attīrīšanas process'!J170="","",'Attīrīšanas process'!J170)</f>
      </c>
      <c r="K232" s="56">
        <f>IF('Attīrīšanas process'!K170="","",'Attīrīšanas process'!K170)</f>
      </c>
      <c r="L232" s="56">
        <f>IF('Attīrīšanas process'!L170="","",'Attīrīšanas process'!L170)</f>
      </c>
      <c r="M232" s="56">
        <f>IF('Attīrīšanas process'!M170="","",'Attīrīšanas process'!M170)</f>
      </c>
      <c r="N232" s="56">
        <f>IF('Attīrīšanas process'!N170="","",'Attīrīšanas process'!N170)</f>
      </c>
      <c r="O232" s="56">
        <f>IF('Attīrīšanas process'!O170="","",'Attīrīšanas process'!O170)</f>
      </c>
    </row>
    <row r="233" spans="1:15" x14ac:dyDescent="0.25">
      <c r="A233" s="56">
        <f>IF('Attīrīšanas process'!A171="","",'Attīrīšanas process'!A171)</f>
      </c>
      <c r="B233" s="56">
        <f>IF('Attīrīšanas process'!B171="","",'Attīrīšanas process'!B171)</f>
      </c>
      <c r="C233" s="56">
        <f>IF('Attīrīšanas process'!C171="","",'Attīrīšanas process'!C171)</f>
      </c>
      <c r="D233" s="56">
        <f>IF('Attīrīšanas process'!D171="","",'Attīrīšanas process'!D171)</f>
      </c>
      <c r="E233" s="56">
        <f>IF('Attīrīšanas process'!E171="","",'Attīrīšanas process'!E171)</f>
      </c>
      <c r="F233" s="56">
        <f>IF('Attīrīšanas process'!F171="","",'Attīrīšanas process'!F171)</f>
      </c>
      <c r="G233" s="56">
        <f>IF('Attīrīšanas process'!G171="","",'Attīrīšanas process'!G171)</f>
      </c>
      <c r="H233" s="56">
        <f>IF('Attīrīšanas process'!H171="","",'Attīrīšanas process'!H171)</f>
      </c>
      <c r="I233" s="56">
        <f>IF('Attīrīšanas process'!I171="","",'Attīrīšanas process'!I171)</f>
      </c>
      <c r="J233" s="56">
        <f>IF('Attīrīšanas process'!J171="","",'Attīrīšanas process'!J171)</f>
      </c>
      <c r="K233" s="56">
        <f>IF('Attīrīšanas process'!K171="","",'Attīrīšanas process'!K171)</f>
      </c>
      <c r="L233" s="56">
        <f>IF('Attīrīšanas process'!L171="","",'Attīrīšanas process'!L171)</f>
      </c>
      <c r="M233" s="56">
        <f>IF('Attīrīšanas process'!M171="","",'Attīrīšanas process'!M171)</f>
      </c>
      <c r="N233" s="56">
        <f>IF('Attīrīšanas process'!N171="","",'Attīrīšanas process'!N171)</f>
      </c>
      <c r="O233" s="56">
        <f>IF('Attīrīšanas process'!O171="","",'Attīrīšanas process'!O171)</f>
      </c>
    </row>
    <row r="234" spans="1:15" x14ac:dyDescent="0.25">
      <c r="A234" s="56">
        <f>IF('Attīrīšanas process'!A172="","",'Attīrīšanas process'!A172)</f>
      </c>
      <c r="B234" s="56">
        <f>IF('Attīrīšanas process'!B172="","",'Attīrīšanas process'!B172)</f>
      </c>
      <c r="C234" s="56">
        <f>IF('Attīrīšanas process'!C172="","",'Attīrīšanas process'!C172)</f>
      </c>
      <c r="D234" s="56">
        <f>IF('Attīrīšanas process'!D172="","",'Attīrīšanas process'!D172)</f>
      </c>
      <c r="E234" s="56">
        <f>IF('Attīrīšanas process'!E172="","",'Attīrīšanas process'!E172)</f>
      </c>
      <c r="F234" s="56">
        <f>IF('Attīrīšanas process'!F172="","",'Attīrīšanas process'!F172)</f>
      </c>
      <c r="G234" s="56">
        <f>IF('Attīrīšanas process'!G172="","",'Attīrīšanas process'!G172)</f>
      </c>
      <c r="H234" s="56">
        <f>IF('Attīrīšanas process'!H172="","",'Attīrīšanas process'!H172)</f>
      </c>
      <c r="I234" s="56">
        <f>IF('Attīrīšanas process'!I172="","",'Attīrīšanas process'!I172)</f>
      </c>
      <c r="J234" s="56">
        <f>IF('Attīrīšanas process'!J172="","",'Attīrīšanas process'!J172)</f>
      </c>
      <c r="K234" s="56">
        <f>IF('Attīrīšanas process'!K172="","",'Attīrīšanas process'!K172)</f>
      </c>
      <c r="L234" s="56">
        <f>IF('Attīrīšanas process'!L172="","",'Attīrīšanas process'!L172)</f>
      </c>
      <c r="M234" s="56">
        <f>IF('Attīrīšanas process'!M172="","",'Attīrīšanas process'!M172)</f>
      </c>
      <c r="N234" s="56">
        <f>IF('Attīrīšanas process'!N172="","",'Attīrīšanas process'!N172)</f>
      </c>
      <c r="O234" s="56">
        <f>IF('Attīrīšanas process'!O172="","",'Attīrīšanas process'!O172)</f>
      </c>
    </row>
    <row r="235" spans="1:15" x14ac:dyDescent="0.25">
      <c r="A235" s="56">
        <f>IF('Attīrīšanas process'!A173="","",'Attīrīšanas process'!A173)</f>
      </c>
      <c r="B235" s="56">
        <f>IF('Attīrīšanas process'!B173="","",'Attīrīšanas process'!B173)</f>
      </c>
      <c r="C235" s="56">
        <f>IF('Attīrīšanas process'!C173="","",'Attīrīšanas process'!C173)</f>
      </c>
      <c r="D235" s="56">
        <f>IF('Attīrīšanas process'!D173="","",'Attīrīšanas process'!D173)</f>
      </c>
      <c r="E235" s="56">
        <f>IF('Attīrīšanas process'!E173="","",'Attīrīšanas process'!E173)</f>
      </c>
      <c r="F235" s="56">
        <f>IF('Attīrīšanas process'!F173="","",'Attīrīšanas process'!F173)</f>
      </c>
      <c r="G235" s="56">
        <f>IF('Attīrīšanas process'!G173="","",'Attīrīšanas process'!G173)</f>
      </c>
      <c r="H235" s="56">
        <f>IF('Attīrīšanas process'!H173="","",'Attīrīšanas process'!H173)</f>
      </c>
      <c r="I235" s="56">
        <f>IF('Attīrīšanas process'!I173="","",'Attīrīšanas process'!I173)</f>
      </c>
      <c r="J235" s="56">
        <f>IF('Attīrīšanas process'!J173="","",'Attīrīšanas process'!J173)</f>
      </c>
      <c r="K235" s="56">
        <f>IF('Attīrīšanas process'!K173="","",'Attīrīšanas process'!K173)</f>
      </c>
      <c r="L235" s="56">
        <f>IF('Attīrīšanas process'!L173="","",'Attīrīšanas process'!L173)</f>
      </c>
      <c r="M235" s="56">
        <f>IF('Attīrīšanas process'!M173="","",'Attīrīšanas process'!M173)</f>
      </c>
      <c r="N235" s="56">
        <f>IF('Attīrīšanas process'!N173="","",'Attīrīšanas process'!N173)</f>
      </c>
      <c r="O235" s="56">
        <f>IF('Attīrīšanas process'!O173="","",'Attīrīšanas process'!O173)</f>
      </c>
    </row>
    <row r="236" spans="1:15" x14ac:dyDescent="0.25">
      <c r="A236" s="56">
        <f>IF('Attīrīšanas process'!A174="","",'Attīrīšanas process'!A174)</f>
      </c>
      <c r="B236" s="56">
        <f>IF('Attīrīšanas process'!B174="","",'Attīrīšanas process'!B174)</f>
      </c>
      <c r="C236" s="56">
        <f>IF('Attīrīšanas process'!C174="","",'Attīrīšanas process'!C174)</f>
      </c>
      <c r="D236" s="56">
        <f>IF('Attīrīšanas process'!D174="","",'Attīrīšanas process'!D174)</f>
      </c>
      <c r="E236" s="56">
        <f>IF('Attīrīšanas process'!E174="","",'Attīrīšanas process'!E174)</f>
      </c>
      <c r="F236" s="56">
        <f>IF('Attīrīšanas process'!F174="","",'Attīrīšanas process'!F174)</f>
      </c>
      <c r="G236" s="56">
        <f>IF('Attīrīšanas process'!G174="","",'Attīrīšanas process'!G174)</f>
      </c>
      <c r="H236" s="56">
        <f>IF('Attīrīšanas process'!H174="","",'Attīrīšanas process'!H174)</f>
      </c>
      <c r="I236" s="56">
        <f>IF('Attīrīšanas process'!I174="","",'Attīrīšanas process'!I174)</f>
      </c>
      <c r="J236" s="56">
        <f>IF('Attīrīšanas process'!J174="","",'Attīrīšanas process'!J174)</f>
      </c>
      <c r="K236" s="56">
        <f>IF('Attīrīšanas process'!K174="","",'Attīrīšanas process'!K174)</f>
      </c>
      <c r="L236" s="56">
        <f>IF('Attīrīšanas process'!L174="","",'Attīrīšanas process'!L174)</f>
      </c>
      <c r="M236" s="56">
        <f>IF('Attīrīšanas process'!M174="","",'Attīrīšanas process'!M174)</f>
      </c>
      <c r="N236" s="56">
        <f>IF('Attīrīšanas process'!N174="","",'Attīrīšanas process'!N174)</f>
      </c>
      <c r="O236" s="56">
        <f>IF('Attīrīšanas process'!O174="","",'Attīrīšanas process'!O174)</f>
      </c>
    </row>
    <row r="237" spans="1:15" x14ac:dyDescent="0.25">
      <c r="A237" s="56">
        <f>IF('Attīrīšanas process'!A175="","",'Attīrīšanas process'!A175)</f>
      </c>
      <c r="B237" s="56">
        <f>IF('Attīrīšanas process'!B175="","",'Attīrīšanas process'!B175)</f>
      </c>
      <c r="C237" s="56">
        <f>IF('Attīrīšanas process'!C175="","",'Attīrīšanas process'!C175)</f>
      </c>
      <c r="D237" s="56">
        <f>IF('Attīrīšanas process'!D175="","",'Attīrīšanas process'!D175)</f>
      </c>
      <c r="E237" s="56">
        <f>IF('Attīrīšanas process'!E175="","",'Attīrīšanas process'!E175)</f>
      </c>
      <c r="F237" s="56">
        <f>IF('Attīrīšanas process'!F175="","",'Attīrīšanas process'!F175)</f>
      </c>
      <c r="G237" s="56">
        <f>IF('Attīrīšanas process'!G175="","",'Attīrīšanas process'!G175)</f>
      </c>
      <c r="H237" s="56">
        <f>IF('Attīrīšanas process'!H175="","",'Attīrīšanas process'!H175)</f>
      </c>
      <c r="I237" s="56">
        <f>IF('Attīrīšanas process'!I175="","",'Attīrīšanas process'!I175)</f>
      </c>
      <c r="J237" s="56">
        <f>IF('Attīrīšanas process'!J175="","",'Attīrīšanas process'!J175)</f>
      </c>
      <c r="K237" s="56">
        <f>IF('Attīrīšanas process'!K175="","",'Attīrīšanas process'!K175)</f>
      </c>
      <c r="L237" s="56">
        <f>IF('Attīrīšanas process'!L175="","",'Attīrīšanas process'!L175)</f>
      </c>
      <c r="M237" s="56">
        <f>IF('Attīrīšanas process'!M175="","",'Attīrīšanas process'!M175)</f>
      </c>
      <c r="N237" s="56">
        <f>IF('Attīrīšanas process'!N175="","",'Attīrīšanas process'!N175)</f>
      </c>
      <c r="O237" s="56">
        <f>IF('Attīrīšanas process'!O175="","",'Attīrīšanas process'!O175)</f>
      </c>
    </row>
    <row r="238" spans="1:15" x14ac:dyDescent="0.25">
      <c r="A238" s="56">
        <f>IF('Attīrīšanas process'!A176="","",'Attīrīšanas process'!A176)</f>
      </c>
      <c r="B238" s="56">
        <f>IF('Attīrīšanas process'!B176="","",'Attīrīšanas process'!B176)</f>
      </c>
      <c r="C238" s="56">
        <f>IF('Attīrīšanas process'!C176="","",'Attīrīšanas process'!C176)</f>
      </c>
      <c r="D238" s="56">
        <f>IF('Attīrīšanas process'!D176="","",'Attīrīšanas process'!D176)</f>
      </c>
      <c r="E238" s="56">
        <f>IF('Attīrīšanas process'!E176="","",'Attīrīšanas process'!E176)</f>
      </c>
      <c r="F238" s="56">
        <f>IF('Attīrīšanas process'!F176="","",'Attīrīšanas process'!F176)</f>
      </c>
      <c r="G238" s="56">
        <f>IF('Attīrīšanas process'!G176="","",'Attīrīšanas process'!G176)</f>
      </c>
      <c r="H238" s="56">
        <f>IF('Attīrīšanas process'!H176="","",'Attīrīšanas process'!H176)</f>
      </c>
      <c r="I238" s="56">
        <f>IF('Attīrīšanas process'!I176="","",'Attīrīšanas process'!I176)</f>
      </c>
      <c r="J238" s="56">
        <f>IF('Attīrīšanas process'!J176="","",'Attīrīšanas process'!J176)</f>
      </c>
      <c r="K238" s="56">
        <f>IF('Attīrīšanas process'!K176="","",'Attīrīšanas process'!K176)</f>
      </c>
      <c r="L238" s="56">
        <f>IF('Attīrīšanas process'!L176="","",'Attīrīšanas process'!L176)</f>
      </c>
      <c r="M238" s="56">
        <f>IF('Attīrīšanas process'!M176="","",'Attīrīšanas process'!M176)</f>
      </c>
      <c r="N238" s="56">
        <f>IF('Attīrīšanas process'!N176="","",'Attīrīšanas process'!N176)</f>
      </c>
      <c r="O238" s="56">
        <f>IF('Attīrīšanas process'!O176="","",'Attīrīšanas process'!O176)</f>
      </c>
    </row>
    <row r="239" spans="1:15" x14ac:dyDescent="0.25">
      <c r="A239" s="56">
        <f>IF('Attīrīšanas process'!A177="","",'Attīrīšanas process'!A177)</f>
      </c>
      <c r="B239" s="56">
        <f>IF('Attīrīšanas process'!B177="","",'Attīrīšanas process'!B177)</f>
      </c>
      <c r="C239" s="56">
        <f>IF('Attīrīšanas process'!C177="","",'Attīrīšanas process'!C177)</f>
      </c>
      <c r="D239" s="56">
        <f>IF('Attīrīšanas process'!D177="","",'Attīrīšanas process'!D177)</f>
      </c>
      <c r="E239" s="56">
        <f>IF('Attīrīšanas process'!E177="","",'Attīrīšanas process'!E177)</f>
      </c>
      <c r="F239" s="56">
        <f>IF('Attīrīšanas process'!F177="","",'Attīrīšanas process'!F177)</f>
      </c>
      <c r="G239" s="56">
        <f>IF('Attīrīšanas process'!G177="","",'Attīrīšanas process'!G177)</f>
      </c>
      <c r="H239" s="56">
        <f>IF('Attīrīšanas process'!H177="","",'Attīrīšanas process'!H177)</f>
      </c>
      <c r="I239" s="56">
        <f>IF('Attīrīšanas process'!I177="","",'Attīrīšanas process'!I177)</f>
      </c>
      <c r="J239" s="56">
        <f>IF('Attīrīšanas process'!J177="","",'Attīrīšanas process'!J177)</f>
      </c>
      <c r="K239" s="56">
        <f>IF('Attīrīšanas process'!K177="","",'Attīrīšanas process'!K177)</f>
      </c>
      <c r="L239" s="56">
        <f>IF('Attīrīšanas process'!L177="","",'Attīrīšanas process'!L177)</f>
      </c>
      <c r="M239" s="56">
        <f>IF('Attīrīšanas process'!M177="","",'Attīrīšanas process'!M177)</f>
      </c>
      <c r="N239" s="56">
        <f>IF('Attīrīšanas process'!N177="","",'Attīrīšanas process'!N177)</f>
      </c>
      <c r="O239" s="56">
        <f>IF('Attīrīšanas process'!O177="","",'Attīrīšanas process'!O177)</f>
      </c>
    </row>
    <row r="240" spans="1:15" x14ac:dyDescent="0.25">
      <c r="A240" s="56">
        <f>IF('Attīrīšanas process'!A178="","",'Attīrīšanas process'!A178)</f>
      </c>
      <c r="B240" s="56">
        <f>IF('Attīrīšanas process'!B178="","",'Attīrīšanas process'!B178)</f>
      </c>
      <c r="C240" s="56">
        <f>IF('Attīrīšanas process'!C178="","",'Attīrīšanas process'!C178)</f>
      </c>
      <c r="D240" s="56">
        <f>IF('Attīrīšanas process'!D178="","",'Attīrīšanas process'!D178)</f>
      </c>
      <c r="E240" s="56">
        <f>IF('Attīrīšanas process'!E178="","",'Attīrīšanas process'!E178)</f>
      </c>
      <c r="F240" s="56">
        <f>IF('Attīrīšanas process'!F178="","",'Attīrīšanas process'!F178)</f>
      </c>
      <c r="G240" s="56">
        <f>IF('Attīrīšanas process'!G178="","",'Attīrīšanas process'!G178)</f>
      </c>
      <c r="H240" s="56">
        <f>IF('Attīrīšanas process'!H178="","",'Attīrīšanas process'!H178)</f>
      </c>
      <c r="I240" s="56">
        <f>IF('Attīrīšanas process'!I178="","",'Attīrīšanas process'!I178)</f>
      </c>
      <c r="J240" s="56">
        <f>IF('Attīrīšanas process'!J178="","",'Attīrīšanas process'!J178)</f>
      </c>
      <c r="K240" s="56">
        <f>IF('Attīrīšanas process'!K178="","",'Attīrīšanas process'!K178)</f>
      </c>
      <c r="L240" s="56">
        <f>IF('Attīrīšanas process'!L178="","",'Attīrīšanas process'!L178)</f>
      </c>
      <c r="M240" s="56">
        <f>IF('Attīrīšanas process'!M178="","",'Attīrīšanas process'!M178)</f>
      </c>
      <c r="N240" s="56">
        <f>IF('Attīrīšanas process'!N178="","",'Attīrīšanas process'!N178)</f>
      </c>
      <c r="O240" s="56">
        <f>IF('Attīrīšanas process'!O178="","",'Attīrīšanas process'!O178)</f>
      </c>
    </row>
    <row r="241" spans="1:15" x14ac:dyDescent="0.25">
      <c r="A241" s="56">
        <f>IF('Attīrīšanas process'!A179="","",'Attīrīšanas process'!A179)</f>
      </c>
      <c r="B241" s="56">
        <f>IF('Attīrīšanas process'!B179="","",'Attīrīšanas process'!B179)</f>
      </c>
      <c r="C241" s="56">
        <f>IF('Attīrīšanas process'!C179="","",'Attīrīšanas process'!C179)</f>
      </c>
      <c r="D241" s="56">
        <f>IF('Attīrīšanas process'!D179="","",'Attīrīšanas process'!D179)</f>
      </c>
      <c r="E241" s="56">
        <f>IF('Attīrīšanas process'!E179="","",'Attīrīšanas process'!E179)</f>
      </c>
      <c r="F241" s="56">
        <f>IF('Attīrīšanas process'!F179="","",'Attīrīšanas process'!F179)</f>
      </c>
      <c r="G241" s="56">
        <f>IF('Attīrīšanas process'!G179="","",'Attīrīšanas process'!G179)</f>
      </c>
      <c r="H241" s="56">
        <f>IF('Attīrīšanas process'!H179="","",'Attīrīšanas process'!H179)</f>
      </c>
      <c r="I241" s="56">
        <f>IF('Attīrīšanas process'!I179="","",'Attīrīšanas process'!I179)</f>
      </c>
      <c r="J241" s="56">
        <f>IF('Attīrīšanas process'!J179="","",'Attīrīšanas process'!J179)</f>
      </c>
      <c r="K241" s="56">
        <f>IF('Attīrīšanas process'!K179="","",'Attīrīšanas process'!K179)</f>
      </c>
      <c r="L241" s="56">
        <f>IF('Attīrīšanas process'!L179="","",'Attīrīšanas process'!L179)</f>
      </c>
      <c r="M241" s="56">
        <f>IF('Attīrīšanas process'!M179="","",'Attīrīšanas process'!M179)</f>
      </c>
      <c r="N241" s="56">
        <f>IF('Attīrīšanas process'!N179="","",'Attīrīšanas process'!N179)</f>
      </c>
      <c r="O241" s="56">
        <f>IF('Attīrīšanas process'!O179="","",'Attīrīšanas process'!O179)</f>
      </c>
    </row>
    <row r="242" spans="1:15" x14ac:dyDescent="0.25">
      <c r="A242" s="56">
        <f>IF('Attīrīšanas process'!A180="","",'Attīrīšanas process'!A180)</f>
      </c>
      <c r="B242" s="56">
        <f>IF('Attīrīšanas process'!B180="","",'Attīrīšanas process'!B180)</f>
      </c>
      <c r="C242" s="56">
        <f>IF('Attīrīšanas process'!C180="","",'Attīrīšanas process'!C180)</f>
      </c>
      <c r="D242" s="56">
        <f>IF('Attīrīšanas process'!D180="","",'Attīrīšanas process'!D180)</f>
      </c>
      <c r="E242" s="56">
        <f>IF('Attīrīšanas process'!E180="","",'Attīrīšanas process'!E180)</f>
      </c>
      <c r="F242" s="56">
        <f>IF('Attīrīšanas process'!F180="","",'Attīrīšanas process'!F180)</f>
      </c>
      <c r="G242" s="56">
        <f>IF('Attīrīšanas process'!G180="","",'Attīrīšanas process'!G180)</f>
      </c>
      <c r="H242" s="56">
        <f>IF('Attīrīšanas process'!H180="","",'Attīrīšanas process'!H180)</f>
      </c>
      <c r="I242" s="56">
        <f>IF('Attīrīšanas process'!I180="","",'Attīrīšanas process'!I180)</f>
      </c>
      <c r="J242" s="56">
        <f>IF('Attīrīšanas process'!J180="","",'Attīrīšanas process'!J180)</f>
      </c>
      <c r="K242" s="56">
        <f>IF('Attīrīšanas process'!K180="","",'Attīrīšanas process'!K180)</f>
      </c>
      <c r="L242" s="56">
        <f>IF('Attīrīšanas process'!L180="","",'Attīrīšanas process'!L180)</f>
      </c>
      <c r="M242" s="56">
        <f>IF('Attīrīšanas process'!M180="","",'Attīrīšanas process'!M180)</f>
      </c>
      <c r="N242" s="56">
        <f>IF('Attīrīšanas process'!N180="","",'Attīrīšanas process'!N180)</f>
      </c>
      <c r="O242" s="56">
        <f>IF('Attīrīšanas process'!O180="","",'Attīrīšanas process'!O180)</f>
      </c>
    </row>
    <row r="243" spans="1:15" x14ac:dyDescent="0.25">
      <c r="A243" s="56">
        <f>IF('Attīrīšanas process'!A181="","",'Attīrīšanas process'!A181)</f>
      </c>
      <c r="B243" s="56">
        <f>IF('Attīrīšanas process'!B181="","",'Attīrīšanas process'!B181)</f>
      </c>
      <c r="C243" s="56">
        <f>IF('Attīrīšanas process'!C181="","",'Attīrīšanas process'!C181)</f>
      </c>
      <c r="D243" s="56">
        <f>IF('Attīrīšanas process'!D181="","",'Attīrīšanas process'!D181)</f>
      </c>
      <c r="E243" s="56">
        <f>IF('Attīrīšanas process'!E181="","",'Attīrīšanas process'!E181)</f>
      </c>
      <c r="F243" s="56">
        <f>IF('Attīrīšanas process'!F181="","",'Attīrīšanas process'!F181)</f>
      </c>
      <c r="G243" s="56">
        <f>IF('Attīrīšanas process'!G181="","",'Attīrīšanas process'!G181)</f>
      </c>
      <c r="H243" s="56">
        <f>IF('Attīrīšanas process'!H181="","",'Attīrīšanas process'!H181)</f>
      </c>
      <c r="I243" s="56">
        <f>IF('Attīrīšanas process'!I181="","",'Attīrīšanas process'!I181)</f>
      </c>
      <c r="J243" s="56">
        <f>IF('Attīrīšanas process'!J181="","",'Attīrīšanas process'!J181)</f>
      </c>
      <c r="K243" s="56">
        <f>IF('Attīrīšanas process'!K181="","",'Attīrīšanas process'!K181)</f>
      </c>
      <c r="L243" s="56">
        <f>IF('Attīrīšanas process'!L181="","",'Attīrīšanas process'!L181)</f>
      </c>
      <c r="M243" s="56">
        <f>IF('Attīrīšanas process'!M181="","",'Attīrīšanas process'!M181)</f>
      </c>
      <c r="N243" s="56">
        <f>IF('Attīrīšanas process'!N181="","",'Attīrīšanas process'!N181)</f>
      </c>
      <c r="O243" s="56">
        <f>IF('Attīrīšanas process'!O181="","",'Attīrīšanas process'!O181)</f>
      </c>
    </row>
    <row r="244" spans="1:15" x14ac:dyDescent="0.25">
      <c r="A244" s="56">
        <f>IF('Attīrīšanas process'!A182="","",'Attīrīšanas process'!A182)</f>
      </c>
      <c r="B244" s="56">
        <f>IF('Attīrīšanas process'!B182="","",'Attīrīšanas process'!B182)</f>
      </c>
      <c r="C244" s="56">
        <f>IF('Attīrīšanas process'!C182="","",'Attīrīšanas process'!C182)</f>
      </c>
      <c r="D244" s="56">
        <f>IF('Attīrīšanas process'!D182="","",'Attīrīšanas process'!D182)</f>
      </c>
      <c r="E244" s="56">
        <f>IF('Attīrīšanas process'!E182="","",'Attīrīšanas process'!E182)</f>
      </c>
      <c r="F244" s="56">
        <f>IF('Attīrīšanas process'!F182="","",'Attīrīšanas process'!F182)</f>
      </c>
      <c r="G244" s="56">
        <f>IF('Attīrīšanas process'!G182="","",'Attīrīšanas process'!G182)</f>
      </c>
      <c r="H244" s="56">
        <f>IF('Attīrīšanas process'!H182="","",'Attīrīšanas process'!H182)</f>
      </c>
      <c r="I244" s="56">
        <f>IF('Attīrīšanas process'!I182="","",'Attīrīšanas process'!I182)</f>
      </c>
      <c r="J244" s="56">
        <f>IF('Attīrīšanas process'!J182="","",'Attīrīšanas process'!J182)</f>
      </c>
      <c r="K244" s="56">
        <f>IF('Attīrīšanas process'!K182="","",'Attīrīšanas process'!K182)</f>
      </c>
      <c r="L244" s="56">
        <f>IF('Attīrīšanas process'!L182="","",'Attīrīšanas process'!L182)</f>
      </c>
      <c r="M244" s="56">
        <f>IF('Attīrīšanas process'!M182="","",'Attīrīšanas process'!M182)</f>
      </c>
      <c r="N244" s="56">
        <f>IF('Attīrīšanas process'!N182="","",'Attīrīšanas process'!N182)</f>
      </c>
      <c r="O244" s="56">
        <f>IF('Attīrīšanas process'!O182="","",'Attīrīšanas process'!O182)</f>
      </c>
    </row>
    <row r="245" spans="1:15" x14ac:dyDescent="0.25">
      <c r="A245" s="56">
        <f>IF('Attīrīšanas process'!A183="","",'Attīrīšanas process'!A183)</f>
      </c>
      <c r="B245" s="56">
        <f>IF('Attīrīšanas process'!B183="","",'Attīrīšanas process'!B183)</f>
      </c>
      <c r="C245" s="56">
        <f>IF('Attīrīšanas process'!C183="","",'Attīrīšanas process'!C183)</f>
      </c>
      <c r="D245" s="56">
        <f>IF('Attīrīšanas process'!D183="","",'Attīrīšanas process'!D183)</f>
      </c>
      <c r="E245" s="56">
        <f>IF('Attīrīšanas process'!E183="","",'Attīrīšanas process'!E183)</f>
      </c>
      <c r="F245" s="56">
        <f>IF('Attīrīšanas process'!F183="","",'Attīrīšanas process'!F183)</f>
      </c>
      <c r="G245" s="56">
        <f>IF('Attīrīšanas process'!G183="","",'Attīrīšanas process'!G183)</f>
      </c>
      <c r="H245" s="56">
        <f>IF('Attīrīšanas process'!H183="","",'Attīrīšanas process'!H183)</f>
      </c>
      <c r="I245" s="56">
        <f>IF('Attīrīšanas process'!I183="","",'Attīrīšanas process'!I183)</f>
      </c>
      <c r="J245" s="56">
        <f>IF('Attīrīšanas process'!J183="","",'Attīrīšanas process'!J183)</f>
      </c>
      <c r="K245" s="56">
        <f>IF('Attīrīšanas process'!K183="","",'Attīrīšanas process'!K183)</f>
      </c>
      <c r="L245" s="56">
        <f>IF('Attīrīšanas process'!L183="","",'Attīrīšanas process'!L183)</f>
      </c>
      <c r="M245" s="56">
        <f>IF('Attīrīšanas process'!M183="","",'Attīrīšanas process'!M183)</f>
      </c>
      <c r="N245" s="56">
        <f>IF('Attīrīšanas process'!N183="","",'Attīrīšanas process'!N183)</f>
      </c>
      <c r="O245" s="56">
        <f>IF('Attīrīšanas process'!O183="","",'Attīrīšanas process'!O183)</f>
      </c>
    </row>
    <row r="246" spans="1:15" x14ac:dyDescent="0.25">
      <c r="A246" s="56">
        <f>IF('Attīrīšanas process'!A184="","",'Attīrīšanas process'!A184)</f>
      </c>
      <c r="B246" s="56">
        <f>IF('Attīrīšanas process'!B184="","",'Attīrīšanas process'!B184)</f>
      </c>
      <c r="C246" s="56">
        <f>IF('Attīrīšanas process'!C184="","",'Attīrīšanas process'!C184)</f>
      </c>
      <c r="D246" s="56">
        <f>IF('Attīrīšanas process'!D184="","",'Attīrīšanas process'!D184)</f>
      </c>
      <c r="E246" s="56">
        <f>IF('Attīrīšanas process'!E184="","",'Attīrīšanas process'!E184)</f>
      </c>
      <c r="F246" s="56">
        <f>IF('Attīrīšanas process'!F184="","",'Attīrīšanas process'!F184)</f>
      </c>
      <c r="G246" s="56">
        <f>IF('Attīrīšanas process'!G184="","",'Attīrīšanas process'!G184)</f>
      </c>
      <c r="H246" s="56">
        <f>IF('Attīrīšanas process'!H184="","",'Attīrīšanas process'!H184)</f>
      </c>
      <c r="I246" s="56">
        <f>IF('Attīrīšanas process'!I184="","",'Attīrīšanas process'!I184)</f>
      </c>
      <c r="J246" s="56">
        <f>IF('Attīrīšanas process'!J184="","",'Attīrīšanas process'!J184)</f>
      </c>
      <c r="K246" s="56">
        <f>IF('Attīrīšanas process'!K184="","",'Attīrīšanas process'!K184)</f>
      </c>
      <c r="L246" s="56">
        <f>IF('Attīrīšanas process'!L184="","",'Attīrīšanas process'!L184)</f>
      </c>
      <c r="M246" s="56">
        <f>IF('Attīrīšanas process'!M184="","",'Attīrīšanas process'!M184)</f>
      </c>
      <c r="N246" s="56">
        <f>IF('Attīrīšanas process'!N184="","",'Attīrīšanas process'!N184)</f>
      </c>
      <c r="O246" s="56">
        <f>IF('Attīrīšanas process'!O184="","",'Attīrīšanas process'!O184)</f>
      </c>
    </row>
    <row r="247" spans="1:15" x14ac:dyDescent="0.25">
      <c r="A247" s="56">
        <f>IF('Attīrīšanas process'!A185="","",'Attīrīšanas process'!A185)</f>
      </c>
      <c r="B247" s="56">
        <f>IF('Attīrīšanas process'!B185="","",'Attīrīšanas process'!B185)</f>
      </c>
      <c r="C247" s="56">
        <f>IF('Attīrīšanas process'!C185="","",'Attīrīšanas process'!C185)</f>
      </c>
      <c r="D247" s="56">
        <f>IF('Attīrīšanas process'!D185="","",'Attīrīšanas process'!D185)</f>
      </c>
      <c r="E247" s="56">
        <f>IF('Attīrīšanas process'!E185="","",'Attīrīšanas process'!E185)</f>
      </c>
      <c r="F247" s="56">
        <f>IF('Attīrīšanas process'!F185="","",'Attīrīšanas process'!F185)</f>
      </c>
      <c r="G247" s="56">
        <f>IF('Attīrīšanas process'!G185="","",'Attīrīšanas process'!G185)</f>
      </c>
      <c r="H247" s="56">
        <f>IF('Attīrīšanas process'!H185="","",'Attīrīšanas process'!H185)</f>
      </c>
      <c r="I247" s="56">
        <f>IF('Attīrīšanas process'!I185="","",'Attīrīšanas process'!I185)</f>
      </c>
      <c r="J247" s="56">
        <f>IF('Attīrīšanas process'!J185="","",'Attīrīšanas process'!J185)</f>
      </c>
      <c r="K247" s="56">
        <f>IF('Attīrīšanas process'!K185="","",'Attīrīšanas process'!K185)</f>
      </c>
      <c r="L247" s="56">
        <f>IF('Attīrīšanas process'!L185="","",'Attīrīšanas process'!L185)</f>
      </c>
      <c r="M247" s="56">
        <f>IF('Attīrīšanas process'!M185="","",'Attīrīšanas process'!M185)</f>
      </c>
      <c r="N247" s="56">
        <f>IF('Attīrīšanas process'!N185="","",'Attīrīšanas process'!N185)</f>
      </c>
      <c r="O247" s="56">
        <f>IF('Attīrīšanas process'!O185="","",'Attīrīšanas process'!O185)</f>
      </c>
    </row>
    <row r="248" spans="1:15" x14ac:dyDescent="0.25">
      <c r="A248" s="56">
        <f>IF('Attīrīšanas process'!A186="","",'Attīrīšanas process'!A186)</f>
      </c>
      <c r="B248" s="56">
        <f>IF('Attīrīšanas process'!B186="","",'Attīrīšanas process'!B186)</f>
      </c>
      <c r="C248" s="56">
        <f>IF('Attīrīšanas process'!C186="","",'Attīrīšanas process'!C186)</f>
      </c>
      <c r="D248" s="56">
        <f>IF('Attīrīšanas process'!D186="","",'Attīrīšanas process'!D186)</f>
      </c>
      <c r="E248" s="56">
        <f>IF('Attīrīšanas process'!E186="","",'Attīrīšanas process'!E186)</f>
      </c>
      <c r="F248" s="56">
        <f>IF('Attīrīšanas process'!F186="","",'Attīrīšanas process'!F186)</f>
      </c>
      <c r="G248" s="56">
        <f>IF('Attīrīšanas process'!G186="","",'Attīrīšanas process'!G186)</f>
      </c>
      <c r="H248" s="56">
        <f>IF('Attīrīšanas process'!H186="","",'Attīrīšanas process'!H186)</f>
      </c>
      <c r="I248" s="56">
        <f>IF('Attīrīšanas process'!I186="","",'Attīrīšanas process'!I186)</f>
      </c>
      <c r="J248" s="56">
        <f>IF('Attīrīšanas process'!J186="","",'Attīrīšanas process'!J186)</f>
      </c>
      <c r="K248" s="56">
        <f>IF('Attīrīšanas process'!K186="","",'Attīrīšanas process'!K186)</f>
      </c>
      <c r="L248" s="56">
        <f>IF('Attīrīšanas process'!L186="","",'Attīrīšanas process'!L186)</f>
      </c>
      <c r="M248" s="56">
        <f>IF('Attīrīšanas process'!M186="","",'Attīrīšanas process'!M186)</f>
      </c>
      <c r="N248" s="56">
        <f>IF('Attīrīšanas process'!N186="","",'Attīrīšanas process'!N186)</f>
      </c>
      <c r="O248" s="56">
        <f>IF('Attīrīšanas process'!O186="","",'Attīrīšanas process'!O186)</f>
      </c>
    </row>
    <row r="249" spans="1:15" x14ac:dyDescent="0.25">
      <c r="A249" s="56">
        <f>IF('Attīrīšanas process'!A187="","",'Attīrīšanas process'!A187)</f>
      </c>
      <c r="B249" s="56">
        <f>IF('Attīrīšanas process'!B187="","",'Attīrīšanas process'!B187)</f>
      </c>
      <c r="C249" s="56">
        <f>IF('Attīrīšanas process'!C187="","",'Attīrīšanas process'!C187)</f>
      </c>
      <c r="D249" s="56">
        <f>IF('Attīrīšanas process'!D187="","",'Attīrīšanas process'!D187)</f>
      </c>
      <c r="E249" s="56">
        <f>IF('Attīrīšanas process'!E187="","",'Attīrīšanas process'!E187)</f>
      </c>
      <c r="F249" s="56">
        <f>IF('Attīrīšanas process'!F187="","",'Attīrīšanas process'!F187)</f>
      </c>
      <c r="G249" s="56">
        <f>IF('Attīrīšanas process'!G187="","",'Attīrīšanas process'!G187)</f>
      </c>
      <c r="H249" s="56">
        <f>IF('Attīrīšanas process'!H187="","",'Attīrīšanas process'!H187)</f>
      </c>
      <c r="I249" s="56">
        <f>IF('Attīrīšanas process'!I187="","",'Attīrīšanas process'!I187)</f>
      </c>
      <c r="J249" s="56">
        <f>IF('Attīrīšanas process'!J187="","",'Attīrīšanas process'!J187)</f>
      </c>
      <c r="K249" s="56">
        <f>IF('Attīrīšanas process'!K187="","",'Attīrīšanas process'!K187)</f>
      </c>
      <c r="L249" s="56">
        <f>IF('Attīrīšanas process'!L187="","",'Attīrīšanas process'!L187)</f>
      </c>
      <c r="M249" s="56">
        <f>IF('Attīrīšanas process'!M187="","",'Attīrīšanas process'!M187)</f>
      </c>
      <c r="N249" s="56">
        <f>IF('Attīrīšanas process'!N187="","",'Attīrīšanas process'!N187)</f>
      </c>
      <c r="O249" s="56">
        <f>IF('Attīrīšanas process'!O187="","",'Attīrīšanas process'!O187)</f>
      </c>
    </row>
    <row r="250" spans="1:15" x14ac:dyDescent="0.25">
      <c r="A250" s="56">
        <f>IF('Attīrīšanas process'!A188="","",'Attīrīšanas process'!A188)</f>
      </c>
      <c r="B250" s="56">
        <f>IF('Attīrīšanas process'!B188="","",'Attīrīšanas process'!B188)</f>
      </c>
      <c r="C250" s="56">
        <f>IF('Attīrīšanas process'!C188="","",'Attīrīšanas process'!C188)</f>
      </c>
      <c r="D250" s="56">
        <f>IF('Attīrīšanas process'!D188="","",'Attīrīšanas process'!D188)</f>
      </c>
      <c r="E250" s="56">
        <f>IF('Attīrīšanas process'!E188="","",'Attīrīšanas process'!E188)</f>
      </c>
      <c r="F250" s="56">
        <f>IF('Attīrīšanas process'!F188="","",'Attīrīšanas process'!F188)</f>
      </c>
      <c r="G250" s="56">
        <f>IF('Attīrīšanas process'!G188="","",'Attīrīšanas process'!G188)</f>
      </c>
      <c r="H250" s="56">
        <f>IF('Attīrīšanas process'!H188="","",'Attīrīšanas process'!H188)</f>
      </c>
      <c r="I250" s="56">
        <f>IF('Attīrīšanas process'!I188="","",'Attīrīšanas process'!I188)</f>
      </c>
      <c r="J250" s="56">
        <f>IF('Attīrīšanas process'!J188="","",'Attīrīšanas process'!J188)</f>
      </c>
      <c r="K250" s="56">
        <f>IF('Attīrīšanas process'!K188="","",'Attīrīšanas process'!K188)</f>
      </c>
      <c r="L250" s="56">
        <f>IF('Attīrīšanas process'!L188="","",'Attīrīšanas process'!L188)</f>
      </c>
      <c r="M250" s="56">
        <f>IF('Attīrīšanas process'!M188="","",'Attīrīšanas process'!M188)</f>
      </c>
      <c r="N250" s="56">
        <f>IF('Attīrīšanas process'!N188="","",'Attīrīšanas process'!N188)</f>
      </c>
      <c r="O250" s="56">
        <f>IF('Attīrīšanas process'!O188="","",'Attīrīšanas process'!O188)</f>
      </c>
    </row>
    <row r="251" spans="1:15" x14ac:dyDescent="0.25">
      <c r="A251" s="56">
        <f>IF('Attīrīšanas process'!A189="","",'Attīrīšanas process'!A189)</f>
      </c>
      <c r="B251" s="56">
        <f>IF('Attīrīšanas process'!B189="","",'Attīrīšanas process'!B189)</f>
      </c>
      <c r="C251" s="56">
        <f>IF('Attīrīšanas process'!C189="","",'Attīrīšanas process'!C189)</f>
      </c>
      <c r="D251" s="56">
        <f>IF('Attīrīšanas process'!D189="","",'Attīrīšanas process'!D189)</f>
      </c>
      <c r="E251" s="56">
        <f>IF('Attīrīšanas process'!E189="","",'Attīrīšanas process'!E189)</f>
      </c>
      <c r="F251" s="56">
        <f>IF('Attīrīšanas process'!F189="","",'Attīrīšanas process'!F189)</f>
      </c>
      <c r="G251" s="56">
        <f>IF('Attīrīšanas process'!G189="","",'Attīrīšanas process'!G189)</f>
      </c>
      <c r="H251" s="56">
        <f>IF('Attīrīšanas process'!H189="","",'Attīrīšanas process'!H189)</f>
      </c>
      <c r="I251" s="56">
        <f>IF('Attīrīšanas process'!I189="","",'Attīrīšanas process'!I189)</f>
      </c>
      <c r="J251" s="56">
        <f>IF('Attīrīšanas process'!J189="","",'Attīrīšanas process'!J189)</f>
      </c>
      <c r="K251" s="56">
        <f>IF('Attīrīšanas process'!K189="","",'Attīrīšanas process'!K189)</f>
      </c>
      <c r="L251" s="56">
        <f>IF('Attīrīšanas process'!L189="","",'Attīrīšanas process'!L189)</f>
      </c>
      <c r="M251" s="56">
        <f>IF('Attīrīšanas process'!M189="","",'Attīrīšanas process'!M189)</f>
      </c>
      <c r="N251" s="56">
        <f>IF('Attīrīšanas process'!N189="","",'Attīrīšanas process'!N189)</f>
      </c>
      <c r="O251" s="56">
        <f>IF('Attīrīšanas process'!O189="","",'Attīrīšanas process'!O189)</f>
      </c>
    </row>
    <row r="252" spans="1:15" x14ac:dyDescent="0.25">
      <c r="A252" s="56">
        <f>IF('Attīrīšanas process'!A190="","",'Attīrīšanas process'!A190)</f>
      </c>
      <c r="B252" s="56">
        <f>IF('Attīrīšanas process'!B190="","",'Attīrīšanas process'!B190)</f>
      </c>
      <c r="C252" s="56">
        <f>IF('Attīrīšanas process'!C190="","",'Attīrīšanas process'!C190)</f>
      </c>
      <c r="D252" s="56">
        <f>IF('Attīrīšanas process'!D190="","",'Attīrīšanas process'!D190)</f>
      </c>
      <c r="E252" s="56">
        <f>IF('Attīrīšanas process'!E190="","",'Attīrīšanas process'!E190)</f>
      </c>
      <c r="F252" s="56">
        <f>IF('Attīrīšanas process'!F190="","",'Attīrīšanas process'!F190)</f>
      </c>
      <c r="G252" s="56">
        <f>IF('Attīrīšanas process'!G190="","",'Attīrīšanas process'!G190)</f>
      </c>
      <c r="H252" s="56">
        <f>IF('Attīrīšanas process'!H190="","",'Attīrīšanas process'!H190)</f>
      </c>
      <c r="I252" s="56">
        <f>IF('Attīrīšanas process'!I190="","",'Attīrīšanas process'!I190)</f>
      </c>
      <c r="J252" s="56">
        <f>IF('Attīrīšanas process'!J190="","",'Attīrīšanas process'!J190)</f>
      </c>
      <c r="K252" s="56">
        <f>IF('Attīrīšanas process'!K190="","",'Attīrīšanas process'!K190)</f>
      </c>
      <c r="L252" s="56">
        <f>IF('Attīrīšanas process'!L190="","",'Attīrīšanas process'!L190)</f>
      </c>
      <c r="M252" s="56">
        <f>IF('Attīrīšanas process'!M190="","",'Attīrīšanas process'!M190)</f>
      </c>
      <c r="N252" s="56">
        <f>IF('Attīrīšanas process'!N190="","",'Attīrīšanas process'!N190)</f>
      </c>
      <c r="O252" s="56">
        <f>IF('Attīrīšanas process'!O190="","",'Attīrīšanas process'!O190)</f>
      </c>
    </row>
    <row r="253" spans="1:15" x14ac:dyDescent="0.25">
      <c r="A253" s="56">
        <f>IF('Attīrīšanas process'!A191="","",'Attīrīšanas process'!A191)</f>
      </c>
      <c r="B253" s="56">
        <f>IF('Attīrīšanas process'!B191="","",'Attīrīšanas process'!B191)</f>
      </c>
      <c r="C253" s="56">
        <f>IF('Attīrīšanas process'!C191="","",'Attīrīšanas process'!C191)</f>
      </c>
      <c r="D253" s="56">
        <f>IF('Attīrīšanas process'!D191="","",'Attīrīšanas process'!D191)</f>
      </c>
      <c r="E253" s="56">
        <f>IF('Attīrīšanas process'!E191="","",'Attīrīšanas process'!E191)</f>
      </c>
      <c r="F253" s="56">
        <f>IF('Attīrīšanas process'!F191="","",'Attīrīšanas process'!F191)</f>
      </c>
      <c r="G253" s="56">
        <f>IF('Attīrīšanas process'!G191="","",'Attīrīšanas process'!G191)</f>
      </c>
      <c r="H253" s="56">
        <f>IF('Attīrīšanas process'!H191="","",'Attīrīšanas process'!H191)</f>
      </c>
      <c r="I253" s="56">
        <f>IF('Attīrīšanas process'!I191="","",'Attīrīšanas process'!I191)</f>
      </c>
      <c r="J253" s="56">
        <f>IF('Attīrīšanas process'!J191="","",'Attīrīšanas process'!J191)</f>
      </c>
      <c r="K253" s="56">
        <f>IF('Attīrīšanas process'!K191="","",'Attīrīšanas process'!K191)</f>
      </c>
      <c r="L253" s="56">
        <f>IF('Attīrīšanas process'!L191="","",'Attīrīšanas process'!L191)</f>
      </c>
      <c r="M253" s="56">
        <f>IF('Attīrīšanas process'!M191="","",'Attīrīšanas process'!M191)</f>
      </c>
      <c r="N253" s="56">
        <f>IF('Attīrīšanas process'!N191="","",'Attīrīšanas process'!N191)</f>
      </c>
      <c r="O253" s="56">
        <f>IF('Attīrīšanas process'!O191="","",'Attīrīšanas process'!O191)</f>
      </c>
    </row>
    <row r="254" spans="1:15" x14ac:dyDescent="0.25">
      <c r="A254" s="56">
        <f>IF('Attīrīšanas process'!A192="","",'Attīrīšanas process'!A192)</f>
      </c>
      <c r="B254" s="56">
        <f>IF('Attīrīšanas process'!B192="","",'Attīrīšanas process'!B192)</f>
      </c>
      <c r="C254" s="56">
        <f>IF('Attīrīšanas process'!C192="","",'Attīrīšanas process'!C192)</f>
      </c>
      <c r="D254" s="56">
        <f>IF('Attīrīšanas process'!D192="","",'Attīrīšanas process'!D192)</f>
      </c>
      <c r="E254" s="56">
        <f>IF('Attīrīšanas process'!E192="","",'Attīrīšanas process'!E192)</f>
      </c>
      <c r="F254" s="56">
        <f>IF('Attīrīšanas process'!F192="","",'Attīrīšanas process'!F192)</f>
      </c>
      <c r="G254" s="56">
        <f>IF('Attīrīšanas process'!G192="","",'Attīrīšanas process'!G192)</f>
      </c>
      <c r="H254" s="56">
        <f>IF('Attīrīšanas process'!H192="","",'Attīrīšanas process'!H192)</f>
      </c>
      <c r="I254" s="56">
        <f>IF('Attīrīšanas process'!I192="","",'Attīrīšanas process'!I192)</f>
      </c>
      <c r="J254" s="56">
        <f>IF('Attīrīšanas process'!J192="","",'Attīrīšanas process'!J192)</f>
      </c>
      <c r="K254" s="56">
        <f>IF('Attīrīšanas process'!K192="","",'Attīrīšanas process'!K192)</f>
      </c>
      <c r="L254" s="56">
        <f>IF('Attīrīšanas process'!L192="","",'Attīrīšanas process'!L192)</f>
      </c>
      <c r="M254" s="56">
        <f>IF('Attīrīšanas process'!M192="","",'Attīrīšanas process'!M192)</f>
      </c>
      <c r="N254" s="56">
        <f>IF('Attīrīšanas process'!N192="","",'Attīrīšanas process'!N192)</f>
      </c>
      <c r="O254" s="56">
        <f>IF('Attīrīšanas process'!O192="","",'Attīrīšanas process'!O192)</f>
      </c>
    </row>
    <row r="255" spans="1:15" x14ac:dyDescent="0.25">
      <c r="A255" s="56">
        <f>IF('Attīrīšanas process'!A193="","",'Attīrīšanas process'!A193)</f>
      </c>
      <c r="B255" s="56">
        <f>IF('Attīrīšanas process'!B193="","",'Attīrīšanas process'!B193)</f>
      </c>
      <c r="C255" s="56">
        <f>IF('Attīrīšanas process'!C193="","",'Attīrīšanas process'!C193)</f>
      </c>
      <c r="D255" s="56">
        <f>IF('Attīrīšanas process'!D193="","",'Attīrīšanas process'!D193)</f>
      </c>
      <c r="E255" s="56">
        <f>IF('Attīrīšanas process'!E193="","",'Attīrīšanas process'!E193)</f>
      </c>
      <c r="F255" s="56">
        <f>IF('Attīrīšanas process'!F193="","",'Attīrīšanas process'!F193)</f>
      </c>
      <c r="G255" s="56">
        <f>IF('Attīrīšanas process'!G193="","",'Attīrīšanas process'!G193)</f>
      </c>
      <c r="H255" s="56">
        <f>IF('Attīrīšanas process'!H193="","",'Attīrīšanas process'!H193)</f>
      </c>
      <c r="I255" s="56">
        <f>IF('Attīrīšanas process'!I193="","",'Attīrīšanas process'!I193)</f>
      </c>
      <c r="J255" s="56">
        <f>IF('Attīrīšanas process'!J193="","",'Attīrīšanas process'!J193)</f>
      </c>
      <c r="K255" s="56">
        <f>IF('Attīrīšanas process'!K193="","",'Attīrīšanas process'!K193)</f>
      </c>
      <c r="L255" s="56">
        <f>IF('Attīrīšanas process'!L193="","",'Attīrīšanas process'!L193)</f>
      </c>
      <c r="M255" s="56">
        <f>IF('Attīrīšanas process'!M193="","",'Attīrīšanas process'!M193)</f>
      </c>
      <c r="N255" s="56">
        <f>IF('Attīrīšanas process'!N193="","",'Attīrīšanas process'!N193)</f>
      </c>
      <c r="O255" s="56">
        <f>IF('Attīrīšanas process'!O193="","",'Attīrīšanas process'!O193)</f>
      </c>
    </row>
    <row r="256" spans="1:15" x14ac:dyDescent="0.25">
      <c r="A256" s="56">
        <f>IF('Attīrīšanas process'!A194="","",'Attīrīšanas process'!A194)</f>
      </c>
      <c r="B256" s="56">
        <f>IF('Attīrīšanas process'!B194="","",'Attīrīšanas process'!B194)</f>
      </c>
      <c r="C256" s="56">
        <f>IF('Attīrīšanas process'!C194="","",'Attīrīšanas process'!C194)</f>
      </c>
      <c r="D256" s="56">
        <f>IF('Attīrīšanas process'!D194="","",'Attīrīšanas process'!D194)</f>
      </c>
      <c r="E256" s="56">
        <f>IF('Attīrīšanas process'!E194="","",'Attīrīšanas process'!E194)</f>
      </c>
      <c r="F256" s="56">
        <f>IF('Attīrīšanas process'!F194="","",'Attīrīšanas process'!F194)</f>
      </c>
      <c r="G256" s="56">
        <f>IF('Attīrīšanas process'!G194="","",'Attīrīšanas process'!G194)</f>
      </c>
      <c r="H256" s="56">
        <f>IF('Attīrīšanas process'!H194="","",'Attīrīšanas process'!H194)</f>
      </c>
      <c r="I256" s="56">
        <f>IF('Attīrīšanas process'!I194="","",'Attīrīšanas process'!I194)</f>
      </c>
      <c r="J256" s="56">
        <f>IF('Attīrīšanas process'!J194="","",'Attīrīšanas process'!J194)</f>
      </c>
      <c r="K256" s="56">
        <f>IF('Attīrīšanas process'!K194="","",'Attīrīšanas process'!K194)</f>
      </c>
      <c r="L256" s="56">
        <f>IF('Attīrīšanas process'!L194="","",'Attīrīšanas process'!L194)</f>
      </c>
      <c r="M256" s="56">
        <f>IF('Attīrīšanas process'!M194="","",'Attīrīšanas process'!M194)</f>
      </c>
      <c r="N256" s="56">
        <f>IF('Attīrīšanas process'!N194="","",'Attīrīšanas process'!N194)</f>
      </c>
      <c r="O256" s="56">
        <f>IF('Attīrīšanas process'!O194="","",'Attīrīšanas process'!O194)</f>
      </c>
    </row>
    <row r="257" spans="1:15" x14ac:dyDescent="0.25">
      <c r="A257" s="56">
        <f>IF('Attīrīšanas process'!A195="","",'Attīrīšanas process'!A195)</f>
      </c>
      <c r="B257" s="56">
        <f>IF('Attīrīšanas process'!B195="","",'Attīrīšanas process'!B195)</f>
      </c>
      <c r="C257" s="56">
        <f>IF('Attīrīšanas process'!C195="","",'Attīrīšanas process'!C195)</f>
      </c>
      <c r="D257" s="56">
        <f>IF('Attīrīšanas process'!D195="","",'Attīrīšanas process'!D195)</f>
      </c>
      <c r="E257" s="56">
        <f>IF('Attīrīšanas process'!E195="","",'Attīrīšanas process'!E195)</f>
      </c>
      <c r="F257" s="56">
        <f>IF('Attīrīšanas process'!F195="","",'Attīrīšanas process'!F195)</f>
      </c>
      <c r="G257" s="56">
        <f>IF('Attīrīšanas process'!G195="","",'Attīrīšanas process'!G195)</f>
      </c>
      <c r="H257" s="56">
        <f>IF('Attīrīšanas process'!H195="","",'Attīrīšanas process'!H195)</f>
      </c>
      <c r="I257" s="56">
        <f>IF('Attīrīšanas process'!I195="","",'Attīrīšanas process'!I195)</f>
      </c>
      <c r="J257" s="56">
        <f>IF('Attīrīšanas process'!J195="","",'Attīrīšanas process'!J195)</f>
      </c>
      <c r="K257" s="56">
        <f>IF('Attīrīšanas process'!K195="","",'Attīrīšanas process'!K195)</f>
      </c>
      <c r="L257" s="56">
        <f>IF('Attīrīšanas process'!L195="","",'Attīrīšanas process'!L195)</f>
      </c>
      <c r="M257" s="56">
        <f>IF('Attīrīšanas process'!M195="","",'Attīrīšanas process'!M195)</f>
      </c>
      <c r="N257" s="56">
        <f>IF('Attīrīšanas process'!N195="","",'Attīrīšanas process'!N195)</f>
      </c>
      <c r="O257" s="56">
        <f>IF('Attīrīšanas process'!O195="","",'Attīrīšanas process'!O195)</f>
      </c>
    </row>
    <row r="258" spans="1:15" x14ac:dyDescent="0.25">
      <c r="A258" s="56">
        <f>IF('Attīrīšanas process'!A196="","",'Attīrīšanas process'!A196)</f>
      </c>
      <c r="B258" s="56">
        <f>IF('Attīrīšanas process'!B196="","",'Attīrīšanas process'!B196)</f>
      </c>
      <c r="C258" s="56">
        <f>IF('Attīrīšanas process'!C196="","",'Attīrīšanas process'!C196)</f>
      </c>
      <c r="D258" s="56">
        <f>IF('Attīrīšanas process'!D196="","",'Attīrīšanas process'!D196)</f>
      </c>
      <c r="E258" s="56">
        <f>IF('Attīrīšanas process'!E196="","",'Attīrīšanas process'!E196)</f>
      </c>
      <c r="F258" s="56">
        <f>IF('Attīrīšanas process'!F196="","",'Attīrīšanas process'!F196)</f>
      </c>
      <c r="G258" s="56">
        <f>IF('Attīrīšanas process'!G196="","",'Attīrīšanas process'!G196)</f>
      </c>
      <c r="H258" s="56">
        <f>IF('Attīrīšanas process'!H196="","",'Attīrīšanas process'!H196)</f>
      </c>
      <c r="I258" s="56">
        <f>IF('Attīrīšanas process'!I196="","",'Attīrīšanas process'!I196)</f>
      </c>
      <c r="J258" s="56">
        <f>IF('Attīrīšanas process'!J196="","",'Attīrīšanas process'!J196)</f>
      </c>
      <c r="K258" s="56">
        <f>IF('Attīrīšanas process'!K196="","",'Attīrīšanas process'!K196)</f>
      </c>
      <c r="L258" s="56">
        <f>IF('Attīrīšanas process'!L196="","",'Attīrīšanas process'!L196)</f>
      </c>
      <c r="M258" s="56">
        <f>IF('Attīrīšanas process'!M196="","",'Attīrīšanas process'!M196)</f>
      </c>
      <c r="N258" s="56">
        <f>IF('Attīrīšanas process'!N196="","",'Attīrīšanas process'!N196)</f>
      </c>
      <c r="O258" s="56">
        <f>IF('Attīrīšanas process'!O196="","",'Attīrīšanas process'!O196)</f>
      </c>
    </row>
    <row r="259" spans="1:15" x14ac:dyDescent="0.25">
      <c r="A259" s="56">
        <f>IF('Attīrīšanas process'!A197="","",'Attīrīšanas process'!A197)</f>
      </c>
      <c r="B259" s="56">
        <f>IF('Attīrīšanas process'!B197="","",'Attīrīšanas process'!B197)</f>
      </c>
      <c r="C259" s="56">
        <f>IF('Attīrīšanas process'!C197="","",'Attīrīšanas process'!C197)</f>
      </c>
      <c r="D259" s="56">
        <f>IF('Attīrīšanas process'!D197="","",'Attīrīšanas process'!D197)</f>
      </c>
      <c r="E259" s="56">
        <f>IF('Attīrīšanas process'!E197="","",'Attīrīšanas process'!E197)</f>
      </c>
      <c r="F259" s="56">
        <f>IF('Attīrīšanas process'!F197="","",'Attīrīšanas process'!F197)</f>
      </c>
      <c r="G259" s="56">
        <f>IF('Attīrīšanas process'!G197="","",'Attīrīšanas process'!G197)</f>
      </c>
      <c r="H259" s="56">
        <f>IF('Attīrīšanas process'!H197="","",'Attīrīšanas process'!H197)</f>
      </c>
      <c r="I259" s="56">
        <f>IF('Attīrīšanas process'!I197="","",'Attīrīšanas process'!I197)</f>
      </c>
      <c r="J259" s="56">
        <f>IF('Attīrīšanas process'!J197="","",'Attīrīšanas process'!J197)</f>
      </c>
      <c r="K259" s="56">
        <f>IF('Attīrīšanas process'!K197="","",'Attīrīšanas process'!K197)</f>
      </c>
      <c r="L259" s="56">
        <f>IF('Attīrīšanas process'!L197="","",'Attīrīšanas process'!L197)</f>
      </c>
      <c r="M259" s="56">
        <f>IF('Attīrīšanas process'!M197="","",'Attīrīšanas process'!M197)</f>
      </c>
      <c r="N259" s="56">
        <f>IF('Attīrīšanas process'!N197="","",'Attīrīšanas process'!N197)</f>
      </c>
      <c r="O259" s="56">
        <f>IF('Attīrīšanas process'!O197="","",'Attīrīšanas process'!O197)</f>
      </c>
    </row>
    <row r="260" spans="1:15" x14ac:dyDescent="0.25">
      <c r="A260" s="56">
        <f>IF('Attīrīšanas process'!A198="","",'Attīrīšanas process'!A198)</f>
      </c>
      <c r="B260" s="56">
        <f>IF('Attīrīšanas process'!B198="","",'Attīrīšanas process'!B198)</f>
      </c>
      <c r="C260" s="56">
        <f>IF('Attīrīšanas process'!C198="","",'Attīrīšanas process'!C198)</f>
      </c>
      <c r="D260" s="56">
        <f>IF('Attīrīšanas process'!D198="","",'Attīrīšanas process'!D198)</f>
      </c>
      <c r="E260" s="56">
        <f>IF('Attīrīšanas process'!E198="","",'Attīrīšanas process'!E198)</f>
      </c>
      <c r="F260" s="56">
        <f>IF('Attīrīšanas process'!F198="","",'Attīrīšanas process'!F198)</f>
      </c>
      <c r="G260" s="56">
        <f>IF('Attīrīšanas process'!G198="","",'Attīrīšanas process'!G198)</f>
      </c>
      <c r="H260" s="56">
        <f>IF('Attīrīšanas process'!H198="","",'Attīrīšanas process'!H198)</f>
      </c>
      <c r="I260" s="56">
        <f>IF('Attīrīšanas process'!I198="","",'Attīrīšanas process'!I198)</f>
      </c>
      <c r="J260" s="56">
        <f>IF('Attīrīšanas process'!J198="","",'Attīrīšanas process'!J198)</f>
      </c>
      <c r="K260" s="56">
        <f>IF('Attīrīšanas process'!K198="","",'Attīrīšanas process'!K198)</f>
      </c>
      <c r="L260" s="56">
        <f>IF('Attīrīšanas process'!L198="","",'Attīrīšanas process'!L198)</f>
      </c>
      <c r="M260" s="56">
        <f>IF('Attīrīšanas process'!M198="","",'Attīrīšanas process'!M198)</f>
      </c>
      <c r="N260" s="56">
        <f>IF('Attīrīšanas process'!N198="","",'Attīrīšanas process'!N198)</f>
      </c>
      <c r="O260" s="56">
        <f>IF('Attīrīšanas process'!O198="","",'Attīrīšanas process'!O198)</f>
      </c>
    </row>
    <row r="261" spans="1:15" x14ac:dyDescent="0.25">
      <c r="A261" s="56">
        <f>IF('Attīrīšanas process'!A199="","",'Attīrīšanas process'!A199)</f>
      </c>
      <c r="B261" s="56">
        <f>IF('Attīrīšanas process'!B199="","",'Attīrīšanas process'!B199)</f>
      </c>
      <c r="C261" s="56">
        <f>IF('Attīrīšanas process'!C199="","",'Attīrīšanas process'!C199)</f>
      </c>
      <c r="D261" s="56">
        <f>IF('Attīrīšanas process'!D199="","",'Attīrīšanas process'!D199)</f>
      </c>
      <c r="E261" s="56">
        <f>IF('Attīrīšanas process'!E199="","",'Attīrīšanas process'!E199)</f>
      </c>
      <c r="F261" s="56">
        <f>IF('Attīrīšanas process'!F199="","",'Attīrīšanas process'!F199)</f>
      </c>
      <c r="G261" s="56">
        <f>IF('Attīrīšanas process'!G199="","",'Attīrīšanas process'!G199)</f>
      </c>
      <c r="H261" s="56">
        <f>IF('Attīrīšanas process'!H199="","",'Attīrīšanas process'!H199)</f>
      </c>
      <c r="I261" s="56">
        <f>IF('Attīrīšanas process'!I199="","",'Attīrīšanas process'!I199)</f>
      </c>
      <c r="J261" s="56">
        <f>IF('Attīrīšanas process'!J199="","",'Attīrīšanas process'!J199)</f>
      </c>
      <c r="K261" s="56">
        <f>IF('Attīrīšanas process'!K199="","",'Attīrīšanas process'!K199)</f>
      </c>
      <c r="L261" s="56">
        <f>IF('Attīrīšanas process'!L199="","",'Attīrīšanas process'!L199)</f>
      </c>
      <c r="M261" s="56">
        <f>IF('Attīrīšanas process'!M199="","",'Attīrīšanas process'!M199)</f>
      </c>
      <c r="N261" s="56">
        <f>IF('Attīrīšanas process'!N199="","",'Attīrīšanas process'!N199)</f>
      </c>
      <c r="O261" s="56">
        <f>IF('Attīrīšanas process'!O199="","",'Attīrīšanas process'!O199)</f>
      </c>
    </row>
    <row r="262" spans="1:15" x14ac:dyDescent="0.25">
      <c r="A262" s="56">
        <f>IF('Attīrīšanas process'!A200="","",'Attīrīšanas process'!A200)</f>
      </c>
      <c r="B262" s="56">
        <f>IF('Attīrīšanas process'!B200="","",'Attīrīšanas process'!B200)</f>
      </c>
      <c r="C262" s="56">
        <f>IF('Attīrīšanas process'!C200="","",'Attīrīšanas process'!C200)</f>
      </c>
      <c r="D262" s="56">
        <f>IF('Attīrīšanas process'!D200="","",'Attīrīšanas process'!D200)</f>
      </c>
      <c r="E262" s="56">
        <f>IF('Attīrīšanas process'!E200="","",'Attīrīšanas process'!E200)</f>
      </c>
      <c r="F262" s="56">
        <f>IF('Attīrīšanas process'!F200="","",'Attīrīšanas process'!F200)</f>
      </c>
      <c r="G262" s="56">
        <f>IF('Attīrīšanas process'!G200="","",'Attīrīšanas process'!G200)</f>
      </c>
      <c r="H262" s="56">
        <f>IF('Attīrīšanas process'!H200="","",'Attīrīšanas process'!H200)</f>
      </c>
      <c r="I262" s="56">
        <f>IF('Attīrīšanas process'!I200="","",'Attīrīšanas process'!I200)</f>
      </c>
      <c r="J262" s="56">
        <f>IF('Attīrīšanas process'!J200="","",'Attīrīšanas process'!J200)</f>
      </c>
      <c r="K262" s="56">
        <f>IF('Attīrīšanas process'!K200="","",'Attīrīšanas process'!K200)</f>
      </c>
      <c r="L262" s="56">
        <f>IF('Attīrīšanas process'!L200="","",'Attīrīšanas process'!L200)</f>
      </c>
      <c r="M262" s="56">
        <f>IF('Attīrīšanas process'!M200="","",'Attīrīšanas process'!M200)</f>
      </c>
      <c r="N262" s="56">
        <f>IF('Attīrīšanas process'!N200="","",'Attīrīšanas process'!N200)</f>
      </c>
      <c r="O262" s="56">
        <f>IF('Attīrīšanas process'!O200="","",'Attīrīšanas process'!O200)</f>
      </c>
    </row>
    <row r="263" spans="1:15" x14ac:dyDescent="0.25">
      <c r="A263" s="56">
        <f>IF('Attīrīšanas process'!A201="","",'Attīrīšanas process'!A201)</f>
      </c>
      <c r="B263" s="56">
        <f>IF('Attīrīšanas process'!B201="","",'Attīrīšanas process'!B201)</f>
      </c>
      <c r="C263" s="56">
        <f>IF('Attīrīšanas process'!C201="","",'Attīrīšanas process'!C201)</f>
      </c>
      <c r="D263" s="56">
        <f>IF('Attīrīšanas process'!D201="","",'Attīrīšanas process'!D201)</f>
      </c>
      <c r="E263" s="56">
        <f>IF('Attīrīšanas process'!E201="","",'Attīrīšanas process'!E201)</f>
      </c>
      <c r="F263" s="56">
        <f>IF('Attīrīšanas process'!F201="","",'Attīrīšanas process'!F201)</f>
      </c>
      <c r="G263" s="56">
        <f>IF('Attīrīšanas process'!G201="","",'Attīrīšanas process'!G201)</f>
      </c>
      <c r="H263" s="56">
        <f>IF('Attīrīšanas process'!H201="","",'Attīrīšanas process'!H201)</f>
      </c>
      <c r="I263" s="56">
        <f>IF('Attīrīšanas process'!I201="","",'Attīrīšanas process'!I201)</f>
      </c>
      <c r="J263" s="56">
        <f>IF('Attīrīšanas process'!J201="","",'Attīrīšanas process'!J201)</f>
      </c>
      <c r="K263" s="56">
        <f>IF('Attīrīšanas process'!K201="","",'Attīrīšanas process'!K201)</f>
      </c>
      <c r="L263" s="56">
        <f>IF('Attīrīšanas process'!L201="","",'Attīrīšanas process'!L201)</f>
      </c>
      <c r="M263" s="56">
        <f>IF('Attīrīšanas process'!M201="","",'Attīrīšanas process'!M201)</f>
      </c>
      <c r="N263" s="56">
        <f>IF('Attīrīšanas process'!N201="","",'Attīrīšanas process'!N201)</f>
      </c>
      <c r="O263" s="56">
        <f>IF('Attīrīšanas process'!O201="","",'Attīrīšanas process'!O201)</f>
      </c>
    </row>
    <row r="264" spans="1:15" x14ac:dyDescent="0.25">
      <c r="A264" s="56">
        <f>IF('Attīrīšanas process'!A202="","",'Attīrīšanas process'!A202)</f>
      </c>
      <c r="B264" s="56">
        <f>IF('Attīrīšanas process'!B202="","",'Attīrīšanas process'!B202)</f>
      </c>
      <c r="C264" s="56">
        <f>IF('Attīrīšanas process'!C202="","",'Attīrīšanas process'!C202)</f>
      </c>
      <c r="D264" s="56">
        <f>IF('Attīrīšanas process'!D202="","",'Attīrīšanas process'!D202)</f>
      </c>
      <c r="E264" s="56">
        <f>IF('Attīrīšanas process'!E202="","",'Attīrīšanas process'!E202)</f>
      </c>
      <c r="F264" s="56">
        <f>IF('Attīrīšanas process'!F202="","",'Attīrīšanas process'!F202)</f>
      </c>
      <c r="G264" s="56">
        <f>IF('Attīrīšanas process'!G202="","",'Attīrīšanas process'!G202)</f>
      </c>
      <c r="H264" s="56">
        <f>IF('Attīrīšanas process'!H202="","",'Attīrīšanas process'!H202)</f>
      </c>
      <c r="I264" s="56">
        <f>IF('Attīrīšanas process'!I202="","",'Attīrīšanas process'!I202)</f>
      </c>
      <c r="J264" s="56">
        <f>IF('Attīrīšanas process'!J202="","",'Attīrīšanas process'!J202)</f>
      </c>
      <c r="K264" s="56">
        <f>IF('Attīrīšanas process'!K202="","",'Attīrīšanas process'!K202)</f>
      </c>
      <c r="L264" s="56">
        <f>IF('Attīrīšanas process'!L202="","",'Attīrīšanas process'!L202)</f>
      </c>
      <c r="M264" s="56">
        <f>IF('Attīrīšanas process'!M202="","",'Attīrīšanas process'!M202)</f>
      </c>
      <c r="N264" s="56">
        <f>IF('Attīrīšanas process'!N202="","",'Attīrīšanas process'!N202)</f>
      </c>
      <c r="O264" s="56">
        <f>IF('Attīrīšanas process'!O202="","",'Attīrīšanas process'!O202)</f>
      </c>
    </row>
    <row r="265" spans="1:15" x14ac:dyDescent="0.25">
      <c r="A265" s="56">
        <f>IF('Attīrīšanas process'!A203="","",'Attīrīšanas process'!A203)</f>
      </c>
      <c r="B265" s="56">
        <f>IF('Attīrīšanas process'!B203="","",'Attīrīšanas process'!B203)</f>
      </c>
      <c r="C265" s="56">
        <f>IF('Attīrīšanas process'!C203="","",'Attīrīšanas process'!C203)</f>
      </c>
      <c r="D265" s="56">
        <f>IF('Attīrīšanas process'!D203="","",'Attīrīšanas process'!D203)</f>
      </c>
      <c r="E265" s="56">
        <f>IF('Attīrīšanas process'!E203="","",'Attīrīšanas process'!E203)</f>
      </c>
      <c r="F265" s="56">
        <f>IF('Attīrīšanas process'!F203="","",'Attīrīšanas process'!F203)</f>
      </c>
      <c r="G265" s="56">
        <f>IF('Attīrīšanas process'!G203="","",'Attīrīšanas process'!G203)</f>
      </c>
      <c r="H265" s="56">
        <f>IF('Attīrīšanas process'!H203="","",'Attīrīšanas process'!H203)</f>
      </c>
      <c r="I265" s="56">
        <f>IF('Attīrīšanas process'!I203="","",'Attīrīšanas process'!I203)</f>
      </c>
      <c r="J265" s="56">
        <f>IF('Attīrīšanas process'!J203="","",'Attīrīšanas process'!J203)</f>
      </c>
      <c r="K265" s="56">
        <f>IF('Attīrīšanas process'!K203="","",'Attīrīšanas process'!K203)</f>
      </c>
      <c r="L265" s="56">
        <f>IF('Attīrīšanas process'!L203="","",'Attīrīšanas process'!L203)</f>
      </c>
      <c r="M265" s="56">
        <f>IF('Attīrīšanas process'!M203="","",'Attīrīšanas process'!M203)</f>
      </c>
      <c r="N265" s="56">
        <f>IF('Attīrīšanas process'!N203="","",'Attīrīšanas process'!N203)</f>
      </c>
      <c r="O265" s="56">
        <f>IF('Attīrīšanas process'!O203="","",'Attīrīšanas process'!O203)</f>
      </c>
    </row>
    <row r="266" spans="1:15" x14ac:dyDescent="0.25">
      <c r="A266" s="56">
        <f>IF('Attīrīšanas process'!A204="","",'Attīrīšanas process'!A204)</f>
      </c>
      <c r="B266" s="56">
        <f>IF('Attīrīšanas process'!B204="","",'Attīrīšanas process'!B204)</f>
      </c>
      <c r="C266" s="56">
        <f>IF('Attīrīšanas process'!C204="","",'Attīrīšanas process'!C204)</f>
      </c>
      <c r="D266" s="56">
        <f>IF('Attīrīšanas process'!D204="","",'Attīrīšanas process'!D204)</f>
      </c>
      <c r="E266" s="56">
        <f>IF('Attīrīšanas process'!E204="","",'Attīrīšanas process'!E204)</f>
      </c>
      <c r="F266" s="56">
        <f>IF('Attīrīšanas process'!F204="","",'Attīrīšanas process'!F204)</f>
      </c>
      <c r="G266" s="56">
        <f>IF('Attīrīšanas process'!G204="","",'Attīrīšanas process'!G204)</f>
      </c>
      <c r="H266" s="56">
        <f>IF('Attīrīšanas process'!H204="","",'Attīrīšanas process'!H204)</f>
      </c>
      <c r="I266" s="56">
        <f>IF('Attīrīšanas process'!I204="","",'Attīrīšanas process'!I204)</f>
      </c>
      <c r="J266" s="56">
        <f>IF('Attīrīšanas process'!J204="","",'Attīrīšanas process'!J204)</f>
      </c>
      <c r="K266" s="56">
        <f>IF('Attīrīšanas process'!K204="","",'Attīrīšanas process'!K204)</f>
      </c>
      <c r="L266" s="56">
        <f>IF('Attīrīšanas process'!L204="","",'Attīrīšanas process'!L204)</f>
      </c>
      <c r="M266" s="56">
        <f>IF('Attīrīšanas process'!M204="","",'Attīrīšanas process'!M204)</f>
      </c>
      <c r="N266" s="56">
        <f>IF('Attīrīšanas process'!N204="","",'Attīrīšanas process'!N204)</f>
      </c>
      <c r="O266" s="56">
        <f>IF('Attīrīšanas process'!O204="","",'Attīrīšanas process'!O204)</f>
      </c>
    </row>
    <row r="267" spans="1:15" x14ac:dyDescent="0.25">
      <c r="A267" s="56">
        <f>IF('Attīrīšanas process'!A205="","",'Attīrīšanas process'!A205)</f>
      </c>
      <c r="B267" s="56">
        <f>IF('Attīrīšanas process'!B205="","",'Attīrīšanas process'!B205)</f>
      </c>
      <c r="C267" s="56">
        <f>IF('Attīrīšanas process'!C205="","",'Attīrīšanas process'!C205)</f>
      </c>
      <c r="D267" s="56">
        <f>IF('Attīrīšanas process'!D205="","",'Attīrīšanas process'!D205)</f>
      </c>
      <c r="E267" s="56">
        <f>IF('Attīrīšanas process'!E205="","",'Attīrīšanas process'!E205)</f>
      </c>
      <c r="F267" s="56">
        <f>IF('Attīrīšanas process'!F205="","",'Attīrīšanas process'!F205)</f>
      </c>
      <c r="G267" s="56">
        <f>IF('Attīrīšanas process'!G205="","",'Attīrīšanas process'!G205)</f>
      </c>
      <c r="H267" s="56">
        <f>IF('Attīrīšanas process'!H205="","",'Attīrīšanas process'!H205)</f>
      </c>
      <c r="I267" s="56">
        <f>IF('Attīrīšanas process'!I205="","",'Attīrīšanas process'!I205)</f>
      </c>
      <c r="J267" s="56">
        <f>IF('Attīrīšanas process'!J205="","",'Attīrīšanas process'!J205)</f>
      </c>
      <c r="K267" s="56">
        <f>IF('Attīrīšanas process'!K205="","",'Attīrīšanas process'!K205)</f>
      </c>
      <c r="L267" s="56">
        <f>IF('Attīrīšanas process'!L205="","",'Attīrīšanas process'!L205)</f>
      </c>
      <c r="M267" s="56">
        <f>IF('Attīrīšanas process'!M205="","",'Attīrīšanas process'!M205)</f>
      </c>
      <c r="N267" s="56">
        <f>IF('Attīrīšanas process'!N205="","",'Attīrīšanas process'!N205)</f>
      </c>
      <c r="O267" s="56">
        <f>IF('Attīrīšanas process'!O205="","",'Attīrīšanas process'!O205)</f>
      </c>
    </row>
    <row r="268" spans="1:15" x14ac:dyDescent="0.25">
      <c r="A268" s="56">
        <f>IF('Attīrīšanas process'!A206="","",'Attīrīšanas process'!A206)</f>
      </c>
      <c r="B268" s="56">
        <f>IF('Attīrīšanas process'!B206="","",'Attīrīšanas process'!B206)</f>
      </c>
      <c r="C268" s="56">
        <f>IF('Attīrīšanas process'!C206="","",'Attīrīšanas process'!C206)</f>
      </c>
      <c r="D268" s="56">
        <f>IF('Attīrīšanas process'!D206="","",'Attīrīšanas process'!D206)</f>
      </c>
      <c r="E268" s="56">
        <f>IF('Attīrīšanas process'!E206="","",'Attīrīšanas process'!E206)</f>
      </c>
      <c r="F268" s="56">
        <f>IF('Attīrīšanas process'!F206="","",'Attīrīšanas process'!F206)</f>
      </c>
      <c r="G268" s="56">
        <f>IF('Attīrīšanas process'!G206="","",'Attīrīšanas process'!G206)</f>
      </c>
      <c r="H268" s="56">
        <f>IF('Attīrīšanas process'!H206="","",'Attīrīšanas process'!H206)</f>
      </c>
      <c r="I268" s="56">
        <f>IF('Attīrīšanas process'!I206="","",'Attīrīšanas process'!I206)</f>
      </c>
      <c r="J268" s="56">
        <f>IF('Attīrīšanas process'!J206="","",'Attīrīšanas process'!J206)</f>
      </c>
      <c r="K268" s="56">
        <f>IF('Attīrīšanas process'!K206="","",'Attīrīšanas process'!K206)</f>
      </c>
      <c r="L268" s="56">
        <f>IF('Attīrīšanas process'!L206="","",'Attīrīšanas process'!L206)</f>
      </c>
      <c r="M268" s="56">
        <f>IF('Attīrīšanas process'!M206="","",'Attīrīšanas process'!M206)</f>
      </c>
      <c r="N268" s="56">
        <f>IF('Attīrīšanas process'!N206="","",'Attīrīšanas process'!N206)</f>
      </c>
      <c r="O268" s="56">
        <f>IF('Attīrīšanas process'!O206="","",'Attīrīšanas process'!O206)</f>
      </c>
    </row>
    <row r="269" spans="1:15" x14ac:dyDescent="0.25">
      <c r="A269" s="56">
        <f>IF('Attīrīšanas process'!A207="","",'Attīrīšanas process'!A207)</f>
      </c>
      <c r="B269" s="56">
        <f>IF('Attīrīšanas process'!B207="","",'Attīrīšanas process'!B207)</f>
      </c>
      <c r="C269" s="56">
        <f>IF('Attīrīšanas process'!C207="","",'Attīrīšanas process'!C207)</f>
      </c>
      <c r="D269" s="56">
        <f>IF('Attīrīšanas process'!D207="","",'Attīrīšanas process'!D207)</f>
      </c>
      <c r="E269" s="56">
        <f>IF('Attīrīšanas process'!E207="","",'Attīrīšanas process'!E207)</f>
      </c>
      <c r="F269" s="56">
        <f>IF('Attīrīšanas process'!F207="","",'Attīrīšanas process'!F207)</f>
      </c>
      <c r="G269" s="56">
        <f>IF('Attīrīšanas process'!G207="","",'Attīrīšanas process'!G207)</f>
      </c>
      <c r="H269" s="56">
        <f>IF('Attīrīšanas process'!H207="","",'Attīrīšanas process'!H207)</f>
      </c>
      <c r="I269" s="56">
        <f>IF('Attīrīšanas process'!I207="","",'Attīrīšanas process'!I207)</f>
      </c>
      <c r="J269" s="56">
        <f>IF('Attīrīšanas process'!J207="","",'Attīrīšanas process'!J207)</f>
      </c>
      <c r="K269" s="56">
        <f>IF('Attīrīšanas process'!K207="","",'Attīrīšanas process'!K207)</f>
      </c>
      <c r="L269" s="56">
        <f>IF('Attīrīšanas process'!L207="","",'Attīrīšanas process'!L207)</f>
      </c>
      <c r="M269" s="56">
        <f>IF('Attīrīšanas process'!M207="","",'Attīrīšanas process'!M207)</f>
      </c>
      <c r="N269" s="56">
        <f>IF('Attīrīšanas process'!N207="","",'Attīrīšanas process'!N207)</f>
      </c>
      <c r="O269" s="56">
        <f>IF('Attīrīšanas process'!O207="","",'Attīrīšanas process'!O207)</f>
      </c>
    </row>
    <row r="270" spans="1:15" x14ac:dyDescent="0.25">
      <c r="A270" s="56">
        <f>IF('Attīrīšanas process'!A208="","",'Attīrīšanas process'!A208)</f>
      </c>
      <c r="B270" s="56">
        <f>IF('Attīrīšanas process'!B208="","",'Attīrīšanas process'!B208)</f>
      </c>
      <c r="C270" s="56">
        <f>IF('Attīrīšanas process'!C208="","",'Attīrīšanas process'!C208)</f>
      </c>
      <c r="D270" s="56">
        <f>IF('Attīrīšanas process'!D208="","",'Attīrīšanas process'!D208)</f>
      </c>
      <c r="E270" s="56">
        <f>IF('Attīrīšanas process'!E208="","",'Attīrīšanas process'!E208)</f>
      </c>
      <c r="F270" s="56">
        <f>IF('Attīrīšanas process'!F208="","",'Attīrīšanas process'!F208)</f>
      </c>
      <c r="G270" s="56">
        <f>IF('Attīrīšanas process'!G208="","",'Attīrīšanas process'!G208)</f>
      </c>
      <c r="H270" s="56">
        <f>IF('Attīrīšanas process'!H208="","",'Attīrīšanas process'!H208)</f>
      </c>
      <c r="I270" s="56">
        <f>IF('Attīrīšanas process'!I208="","",'Attīrīšanas process'!I208)</f>
      </c>
      <c r="J270" s="56">
        <f>IF('Attīrīšanas process'!J208="","",'Attīrīšanas process'!J208)</f>
      </c>
      <c r="K270" s="56">
        <f>IF('Attīrīšanas process'!K208="","",'Attīrīšanas process'!K208)</f>
      </c>
      <c r="L270" s="56">
        <f>IF('Attīrīšanas process'!L208="","",'Attīrīšanas process'!L208)</f>
      </c>
      <c r="M270" s="56">
        <f>IF('Attīrīšanas process'!M208="","",'Attīrīšanas process'!M208)</f>
      </c>
      <c r="N270" s="56">
        <f>IF('Attīrīšanas process'!N208="","",'Attīrīšanas process'!N208)</f>
      </c>
      <c r="O270" s="56">
        <f>IF('Attīrīšanas process'!O208="","",'Attīrīšanas process'!O208)</f>
      </c>
    </row>
    <row r="271" spans="1:15" x14ac:dyDescent="0.25">
      <c r="A271" s="56">
        <f>IF('Attīrīšanas process'!A209="","",'Attīrīšanas process'!A209)</f>
      </c>
      <c r="B271" s="56">
        <f>IF('Attīrīšanas process'!B209="","",'Attīrīšanas process'!B209)</f>
      </c>
      <c r="C271" s="56">
        <f>IF('Attīrīšanas process'!C209="","",'Attīrīšanas process'!C209)</f>
      </c>
      <c r="D271" s="56">
        <f>IF('Attīrīšanas process'!D209="","",'Attīrīšanas process'!D209)</f>
      </c>
      <c r="E271" s="56">
        <f>IF('Attīrīšanas process'!E209="","",'Attīrīšanas process'!E209)</f>
      </c>
      <c r="F271" s="56">
        <f>IF('Attīrīšanas process'!F209="","",'Attīrīšanas process'!F209)</f>
      </c>
      <c r="G271" s="56">
        <f>IF('Attīrīšanas process'!G209="","",'Attīrīšanas process'!G209)</f>
      </c>
      <c r="H271" s="56">
        <f>IF('Attīrīšanas process'!H209="","",'Attīrīšanas process'!H209)</f>
      </c>
      <c r="I271" s="56">
        <f>IF('Attīrīšanas process'!I209="","",'Attīrīšanas process'!I209)</f>
      </c>
      <c r="J271" s="56">
        <f>IF('Attīrīšanas process'!J209="","",'Attīrīšanas process'!J209)</f>
      </c>
      <c r="K271" s="56">
        <f>IF('Attīrīšanas process'!K209="","",'Attīrīšanas process'!K209)</f>
      </c>
      <c r="L271" s="56">
        <f>IF('Attīrīšanas process'!L209="","",'Attīrīšanas process'!L209)</f>
      </c>
      <c r="M271" s="56">
        <f>IF('Attīrīšanas process'!M209="","",'Attīrīšanas process'!M209)</f>
      </c>
      <c r="N271" s="56">
        <f>IF('Attīrīšanas process'!N209="","",'Attīrīšanas process'!N209)</f>
      </c>
      <c r="O271" s="56">
        <f>IF('Attīrīšanas process'!O209="","",'Attīrīšanas process'!O209)</f>
      </c>
    </row>
    <row r="272" spans="1:15" x14ac:dyDescent="0.25">
      <c r="A272" s="56">
        <f>IF('Attīrīšanas process'!A210="","",'Attīrīšanas process'!A210)</f>
      </c>
      <c r="B272" s="56">
        <f>IF('Attīrīšanas process'!B210="","",'Attīrīšanas process'!B210)</f>
      </c>
      <c r="C272" s="56">
        <f>IF('Attīrīšanas process'!C210="","",'Attīrīšanas process'!C210)</f>
      </c>
      <c r="D272" s="56">
        <f>IF('Attīrīšanas process'!D210="","",'Attīrīšanas process'!D210)</f>
      </c>
      <c r="E272" s="56">
        <f>IF('Attīrīšanas process'!E210="","",'Attīrīšanas process'!E210)</f>
      </c>
      <c r="F272" s="56">
        <f>IF('Attīrīšanas process'!F210="","",'Attīrīšanas process'!F210)</f>
      </c>
      <c r="G272" s="56">
        <f>IF('Attīrīšanas process'!G210="","",'Attīrīšanas process'!G210)</f>
      </c>
      <c r="H272" s="56">
        <f>IF('Attīrīšanas process'!H210="","",'Attīrīšanas process'!H210)</f>
      </c>
      <c r="I272" s="56">
        <f>IF('Attīrīšanas process'!I210="","",'Attīrīšanas process'!I210)</f>
      </c>
      <c r="J272" s="56">
        <f>IF('Attīrīšanas process'!J210="","",'Attīrīšanas process'!J210)</f>
      </c>
      <c r="K272" s="56">
        <f>IF('Attīrīšanas process'!K210="","",'Attīrīšanas process'!K210)</f>
      </c>
      <c r="L272" s="56">
        <f>IF('Attīrīšanas process'!L210="","",'Attīrīšanas process'!L210)</f>
      </c>
      <c r="M272" s="56">
        <f>IF('Attīrīšanas process'!M210="","",'Attīrīšanas process'!M210)</f>
      </c>
      <c r="N272" s="56">
        <f>IF('Attīrīšanas process'!N210="","",'Attīrīšanas process'!N210)</f>
      </c>
      <c r="O272" s="56">
        <f>IF('Attīrīšanas process'!O210="","",'Attīrīšanas process'!O210)</f>
      </c>
    </row>
    <row r="273" spans="1:15" x14ac:dyDescent="0.25">
      <c r="A273" s="56">
        <f>IF('Attīrīšanas process'!A211="","",'Attīrīšanas process'!A211)</f>
      </c>
      <c r="B273" s="56">
        <f>IF('Attīrīšanas process'!B211="","",'Attīrīšanas process'!B211)</f>
      </c>
      <c r="C273" s="56">
        <f>IF('Attīrīšanas process'!C211="","",'Attīrīšanas process'!C211)</f>
      </c>
      <c r="D273" s="56">
        <f>IF('Attīrīšanas process'!D211="","",'Attīrīšanas process'!D211)</f>
      </c>
      <c r="E273" s="56">
        <f>IF('Attīrīšanas process'!E211="","",'Attīrīšanas process'!E211)</f>
      </c>
      <c r="F273" s="56">
        <f>IF('Attīrīšanas process'!F211="","",'Attīrīšanas process'!F211)</f>
      </c>
      <c r="G273" s="56">
        <f>IF('Attīrīšanas process'!G211="","",'Attīrīšanas process'!G211)</f>
      </c>
      <c r="H273" s="56">
        <f>IF('Attīrīšanas process'!H211="","",'Attīrīšanas process'!H211)</f>
      </c>
      <c r="I273" s="56">
        <f>IF('Attīrīšanas process'!I211="","",'Attīrīšanas process'!I211)</f>
      </c>
      <c r="J273" s="56">
        <f>IF('Attīrīšanas process'!J211="","",'Attīrīšanas process'!J211)</f>
      </c>
      <c r="K273" s="56">
        <f>IF('Attīrīšanas process'!K211="","",'Attīrīšanas process'!K211)</f>
      </c>
      <c r="L273" s="56">
        <f>IF('Attīrīšanas process'!L211="","",'Attīrīšanas process'!L211)</f>
      </c>
      <c r="M273" s="56">
        <f>IF('Attīrīšanas process'!M211="","",'Attīrīšanas process'!M211)</f>
      </c>
      <c r="N273" s="56">
        <f>IF('Attīrīšanas process'!N211="","",'Attīrīšanas process'!N211)</f>
      </c>
      <c r="O273" s="56">
        <f>IF('Attīrīšanas process'!O211="","",'Attīrīšanas process'!O211)</f>
      </c>
    </row>
    <row r="274" spans="1:15" x14ac:dyDescent="0.25">
      <c r="A274" s="56">
        <f>IF('Attīrīšanas process'!A212="","",'Attīrīšanas process'!A212)</f>
      </c>
      <c r="B274" s="56">
        <f>IF('Attīrīšanas process'!B212="","",'Attīrīšanas process'!B212)</f>
      </c>
      <c r="C274" s="56">
        <f>IF('Attīrīšanas process'!C212="","",'Attīrīšanas process'!C212)</f>
      </c>
      <c r="D274" s="56">
        <f>IF('Attīrīšanas process'!D212="","",'Attīrīšanas process'!D212)</f>
      </c>
      <c r="E274" s="56">
        <f>IF('Attīrīšanas process'!E212="","",'Attīrīšanas process'!E212)</f>
      </c>
      <c r="F274" s="56">
        <f>IF('Attīrīšanas process'!F212="","",'Attīrīšanas process'!F212)</f>
      </c>
      <c r="G274" s="56">
        <f>IF('Attīrīšanas process'!G212="","",'Attīrīšanas process'!G212)</f>
      </c>
      <c r="H274" s="56">
        <f>IF('Attīrīšanas process'!H212="","",'Attīrīšanas process'!H212)</f>
      </c>
      <c r="I274" s="56">
        <f>IF('Attīrīšanas process'!I212="","",'Attīrīšanas process'!I212)</f>
      </c>
      <c r="J274" s="56">
        <f>IF('Attīrīšanas process'!J212="","",'Attīrīšanas process'!J212)</f>
      </c>
      <c r="K274" s="56">
        <f>IF('Attīrīšanas process'!K212="","",'Attīrīšanas process'!K212)</f>
      </c>
      <c r="L274" s="56">
        <f>IF('Attīrīšanas process'!L212="","",'Attīrīšanas process'!L212)</f>
      </c>
      <c r="M274" s="56">
        <f>IF('Attīrīšanas process'!M212="","",'Attīrīšanas process'!M212)</f>
      </c>
      <c r="N274" s="56">
        <f>IF('Attīrīšanas process'!N212="","",'Attīrīšanas process'!N212)</f>
      </c>
      <c r="O274" s="56">
        <f>IF('Attīrīšanas process'!O212="","",'Attīrīšanas process'!O212)</f>
      </c>
    </row>
    <row r="275" spans="1:15" x14ac:dyDescent="0.25">
      <c r="A275" s="56">
        <f>IF('Attīrīšanas process'!A213="","",'Attīrīšanas process'!A213)</f>
      </c>
      <c r="B275" s="56">
        <f>IF('Attīrīšanas process'!B213="","",'Attīrīšanas process'!B213)</f>
      </c>
      <c r="C275" s="56">
        <f>IF('Attīrīšanas process'!C213="","",'Attīrīšanas process'!C213)</f>
      </c>
      <c r="D275" s="56">
        <f>IF('Attīrīšanas process'!D213="","",'Attīrīšanas process'!D213)</f>
      </c>
      <c r="E275" s="56">
        <f>IF('Attīrīšanas process'!E213="","",'Attīrīšanas process'!E213)</f>
      </c>
      <c r="F275" s="56">
        <f>IF('Attīrīšanas process'!F213="","",'Attīrīšanas process'!F213)</f>
      </c>
      <c r="G275" s="56">
        <f>IF('Attīrīšanas process'!G213="","",'Attīrīšanas process'!G213)</f>
      </c>
      <c r="H275" s="56">
        <f>IF('Attīrīšanas process'!H213="","",'Attīrīšanas process'!H213)</f>
      </c>
      <c r="I275" s="56">
        <f>IF('Attīrīšanas process'!I213="","",'Attīrīšanas process'!I213)</f>
      </c>
      <c r="J275" s="56">
        <f>IF('Attīrīšanas process'!J213="","",'Attīrīšanas process'!J213)</f>
      </c>
      <c r="K275" s="56">
        <f>IF('Attīrīšanas process'!K213="","",'Attīrīšanas process'!K213)</f>
      </c>
      <c r="L275" s="56">
        <f>IF('Attīrīšanas process'!L213="","",'Attīrīšanas process'!L213)</f>
      </c>
      <c r="M275" s="56">
        <f>IF('Attīrīšanas process'!M213="","",'Attīrīšanas process'!M213)</f>
      </c>
      <c r="N275" s="56">
        <f>IF('Attīrīšanas process'!N213="","",'Attīrīšanas process'!N213)</f>
      </c>
      <c r="O275" s="56">
        <f>IF('Attīrīšanas process'!O213="","",'Attīrīšanas process'!O213)</f>
      </c>
    </row>
    <row r="276" spans="1:15" x14ac:dyDescent="0.25">
      <c r="A276" s="56">
        <f>IF('Attīrīšanas process'!A214="","",'Attīrīšanas process'!A214)</f>
      </c>
      <c r="B276" s="56">
        <f>IF('Attīrīšanas process'!B214="","",'Attīrīšanas process'!B214)</f>
      </c>
      <c r="C276" s="56">
        <f>IF('Attīrīšanas process'!C214="","",'Attīrīšanas process'!C214)</f>
      </c>
      <c r="D276" s="56">
        <f>IF('Attīrīšanas process'!D214="","",'Attīrīšanas process'!D214)</f>
      </c>
      <c r="E276" s="56">
        <f>IF('Attīrīšanas process'!E214="","",'Attīrīšanas process'!E214)</f>
      </c>
      <c r="F276" s="56">
        <f>IF('Attīrīšanas process'!F214="","",'Attīrīšanas process'!F214)</f>
      </c>
      <c r="G276" s="56">
        <f>IF('Attīrīšanas process'!G214="","",'Attīrīšanas process'!G214)</f>
      </c>
      <c r="H276" s="56">
        <f>IF('Attīrīšanas process'!H214="","",'Attīrīšanas process'!H214)</f>
      </c>
      <c r="I276" s="56">
        <f>IF('Attīrīšanas process'!I214="","",'Attīrīšanas process'!I214)</f>
      </c>
      <c r="J276" s="56">
        <f>IF('Attīrīšanas process'!J214="","",'Attīrīšanas process'!J214)</f>
      </c>
      <c r="K276" s="56">
        <f>IF('Attīrīšanas process'!K214="","",'Attīrīšanas process'!K214)</f>
      </c>
      <c r="L276" s="56">
        <f>IF('Attīrīšanas process'!L214="","",'Attīrīšanas process'!L214)</f>
      </c>
      <c r="M276" s="56">
        <f>IF('Attīrīšanas process'!M214="","",'Attīrīšanas process'!M214)</f>
      </c>
      <c r="N276" s="56">
        <f>IF('Attīrīšanas process'!N214="","",'Attīrīšanas process'!N214)</f>
      </c>
      <c r="O276" s="56">
        <f>IF('Attīrīšanas process'!O214="","",'Attīrīšanas process'!O214)</f>
      </c>
    </row>
    <row r="277" spans="1:15" x14ac:dyDescent="0.25">
      <c r="A277" s="56">
        <f>IF('Attīrīšanas process'!A215="","",'Attīrīšanas process'!A215)</f>
      </c>
      <c r="B277" s="56">
        <f>IF('Attīrīšanas process'!B215="","",'Attīrīšanas process'!B215)</f>
      </c>
      <c r="C277" s="56">
        <f>IF('Attīrīšanas process'!C215="","",'Attīrīšanas process'!C215)</f>
      </c>
      <c r="D277" s="56">
        <f>IF('Attīrīšanas process'!D215="","",'Attīrīšanas process'!D215)</f>
      </c>
      <c r="E277" s="56">
        <f>IF('Attīrīšanas process'!E215="","",'Attīrīšanas process'!E215)</f>
      </c>
      <c r="F277" s="56">
        <f>IF('Attīrīšanas process'!F215="","",'Attīrīšanas process'!F215)</f>
      </c>
      <c r="G277" s="56">
        <f>IF('Attīrīšanas process'!G215="","",'Attīrīšanas process'!G215)</f>
      </c>
      <c r="H277" s="56">
        <f>IF('Attīrīšanas process'!H215="","",'Attīrīšanas process'!H215)</f>
      </c>
      <c r="I277" s="56">
        <f>IF('Attīrīšanas process'!I215="","",'Attīrīšanas process'!I215)</f>
      </c>
      <c r="J277" s="56">
        <f>IF('Attīrīšanas process'!J215="","",'Attīrīšanas process'!J215)</f>
      </c>
      <c r="K277" s="56">
        <f>IF('Attīrīšanas process'!K215="","",'Attīrīšanas process'!K215)</f>
      </c>
      <c r="L277" s="56">
        <f>IF('Attīrīšanas process'!L215="","",'Attīrīšanas process'!L215)</f>
      </c>
      <c r="M277" s="56">
        <f>IF('Attīrīšanas process'!M215="","",'Attīrīšanas process'!M215)</f>
      </c>
      <c r="N277" s="56">
        <f>IF('Attīrīšanas process'!N215="","",'Attīrīšanas process'!N215)</f>
      </c>
      <c r="O277" s="56">
        <f>IF('Attīrīšanas process'!O215="","",'Attīrīšanas process'!O215)</f>
      </c>
    </row>
    <row r="278" spans="1:15" x14ac:dyDescent="0.25">
      <c r="A278" s="56">
        <f>IF('Attīrīšanas process'!A216="","",'Attīrīšanas process'!A216)</f>
      </c>
      <c r="B278" s="56">
        <f>IF('Attīrīšanas process'!B216="","",'Attīrīšanas process'!B216)</f>
      </c>
      <c r="C278" s="56">
        <f>IF('Attīrīšanas process'!C216="","",'Attīrīšanas process'!C216)</f>
      </c>
      <c r="D278" s="56">
        <f>IF('Attīrīšanas process'!D216="","",'Attīrīšanas process'!D216)</f>
      </c>
      <c r="E278" s="56">
        <f>IF('Attīrīšanas process'!E216="","",'Attīrīšanas process'!E216)</f>
      </c>
      <c r="F278" s="56">
        <f>IF('Attīrīšanas process'!F216="","",'Attīrīšanas process'!F216)</f>
      </c>
      <c r="G278" s="56">
        <f>IF('Attīrīšanas process'!G216="","",'Attīrīšanas process'!G216)</f>
      </c>
      <c r="H278" s="56">
        <f>IF('Attīrīšanas process'!H216="","",'Attīrīšanas process'!H216)</f>
      </c>
      <c r="I278" s="56">
        <f>IF('Attīrīšanas process'!I216="","",'Attīrīšanas process'!I216)</f>
      </c>
      <c r="J278" s="56">
        <f>IF('Attīrīšanas process'!J216="","",'Attīrīšanas process'!J216)</f>
      </c>
      <c r="K278" s="56">
        <f>IF('Attīrīšanas process'!K216="","",'Attīrīšanas process'!K216)</f>
      </c>
      <c r="L278" s="56">
        <f>IF('Attīrīšanas process'!L216="","",'Attīrīšanas process'!L216)</f>
      </c>
      <c r="M278" s="56">
        <f>IF('Attīrīšanas process'!M216="","",'Attīrīšanas process'!M216)</f>
      </c>
      <c r="N278" s="56">
        <f>IF('Attīrīšanas process'!N216="","",'Attīrīšanas process'!N216)</f>
      </c>
      <c r="O278" s="56">
        <f>IF('Attīrīšanas process'!O216="","",'Attīrīšanas process'!O216)</f>
      </c>
    </row>
    <row r="279" spans="1:15" x14ac:dyDescent="0.25">
      <c r="A279" s="56">
        <f>IF('Attīrīšanas process'!#REF!="","",'Attīrīšanas process'!#REF!)</f>
      </c>
      <c r="B279" s="56">
        <f>IF('Attīrīšanas process'!#REF!="","",'Attīrīšanas process'!#REF!)</f>
      </c>
      <c r="C279" s="56">
        <f>IF('Attīrīšanas process'!#REF!="","",'Attīrīšanas process'!#REF!)</f>
      </c>
      <c r="D279" s="56">
        <f>IF('Attīrīšanas process'!#REF!="","",'Attīrīšanas process'!#REF!)</f>
      </c>
      <c r="E279" s="56">
        <f>IF('Attīrīšanas process'!#REF!="","",'Attīrīšanas process'!#REF!)</f>
      </c>
      <c r="F279" s="56">
        <f>IF('Attīrīšanas process'!#REF!="","",'Attīrīšanas process'!#REF!)</f>
      </c>
      <c r="G279" s="56">
        <f>IF('Attīrīšanas process'!#REF!="","",'Attīrīšanas process'!#REF!)</f>
      </c>
      <c r="H279" s="56">
        <f>IF('Attīrīšanas process'!#REF!="","",'Attīrīšanas process'!#REF!)</f>
      </c>
      <c r="I279" s="56">
        <f>IF('Attīrīšanas process'!#REF!="","",'Attīrīšanas process'!#REF!)</f>
      </c>
      <c r="J279" s="56">
        <f>IF('Attīrīšanas process'!#REF!="","",'Attīrīšanas process'!#REF!)</f>
      </c>
      <c r="K279" s="56">
        <f>IF('Attīrīšanas process'!#REF!="","",'Attīrīšanas process'!#REF!)</f>
      </c>
      <c r="L279" s="56">
        <f>IF('Attīrīšanas process'!#REF!="","",'Attīrīšanas process'!#REF!)</f>
      </c>
      <c r="M279" s="56">
        <f>IF('Attīrīšanas process'!#REF!="","",'Attīrīšanas process'!#REF!)</f>
      </c>
      <c r="N279" s="56">
        <f>IF('Attīrīšanas process'!#REF!="","",'Attīrīšanas process'!#REF!)</f>
      </c>
      <c r="O279" s="56">
        <f>IF('Attīrīšanas process'!#REF!="","",'Attīrīšanas process'!#REF!)</f>
      </c>
    </row>
    <row r="280" spans="1:15" x14ac:dyDescent="0.25">
      <c r="A280" s="56">
        <f>IF('Attīrīšanas process'!#REF!="","",'Attīrīšanas process'!#REF!)</f>
      </c>
      <c r="B280" s="56">
        <f>IF('Attīrīšanas process'!#REF!="","",'Attīrīšanas process'!#REF!)</f>
      </c>
      <c r="C280" s="56">
        <f>IF('Attīrīšanas process'!#REF!="","",'Attīrīšanas process'!#REF!)</f>
      </c>
      <c r="D280" s="56">
        <f>IF('Attīrīšanas process'!#REF!="","",'Attīrīšanas process'!#REF!)</f>
      </c>
      <c r="E280" s="56">
        <f>IF('Attīrīšanas process'!#REF!="","",'Attīrīšanas process'!#REF!)</f>
      </c>
      <c r="F280" s="56">
        <f>IF('Attīrīšanas process'!#REF!="","",'Attīrīšanas process'!#REF!)</f>
      </c>
      <c r="G280" s="56">
        <f>IF('Attīrīšanas process'!#REF!="","",'Attīrīšanas process'!#REF!)</f>
      </c>
      <c r="H280" s="56">
        <f>IF('Attīrīšanas process'!#REF!="","",'Attīrīšanas process'!#REF!)</f>
      </c>
      <c r="I280" s="56">
        <f>IF('Attīrīšanas process'!#REF!="","",'Attīrīšanas process'!#REF!)</f>
      </c>
      <c r="J280" s="56">
        <f>IF('Attīrīšanas process'!#REF!="","",'Attīrīšanas process'!#REF!)</f>
      </c>
      <c r="K280" s="56">
        <f>IF('Attīrīšanas process'!#REF!="","",'Attīrīšanas process'!#REF!)</f>
      </c>
      <c r="L280" s="56">
        <f>IF('Attīrīšanas process'!#REF!="","",'Attīrīšanas process'!#REF!)</f>
      </c>
      <c r="M280" s="56">
        <f>IF('Attīrīšanas process'!#REF!="","",'Attīrīšanas process'!#REF!)</f>
      </c>
      <c r="N280" s="56">
        <f>IF('Attīrīšanas process'!#REF!="","",'Attīrīšanas process'!#REF!)</f>
      </c>
      <c r="O280" s="56">
        <f>IF('Attīrīšanas process'!#REF!="","",'Attīrīšanas process'!#REF!)</f>
      </c>
    </row>
    <row r="281" spans="1:15" x14ac:dyDescent="0.25">
      <c r="A281" s="56">
        <f>IF('Attīrīšanas process'!#REF!="","",'Attīrīšanas process'!#REF!)</f>
      </c>
      <c r="B281" s="56">
        <f>IF('Attīrīšanas process'!#REF!="","",'Attīrīšanas process'!#REF!)</f>
      </c>
      <c r="C281" s="56">
        <f>IF('Attīrīšanas process'!#REF!="","",'Attīrīšanas process'!#REF!)</f>
      </c>
      <c r="D281" s="56">
        <f>IF('Attīrīšanas process'!#REF!="","",'Attīrīšanas process'!#REF!)</f>
      </c>
      <c r="E281" s="56">
        <f>IF('Attīrīšanas process'!#REF!="","",'Attīrīšanas process'!#REF!)</f>
      </c>
      <c r="F281" s="56">
        <f>IF('Attīrīšanas process'!#REF!="","",'Attīrīšanas process'!#REF!)</f>
      </c>
      <c r="G281" s="56">
        <f>IF('Attīrīšanas process'!#REF!="","",'Attīrīšanas process'!#REF!)</f>
      </c>
      <c r="H281" s="56">
        <f>IF('Attīrīšanas process'!#REF!="","",'Attīrīšanas process'!#REF!)</f>
      </c>
      <c r="I281" s="56">
        <f>IF('Attīrīšanas process'!#REF!="","",'Attīrīšanas process'!#REF!)</f>
      </c>
      <c r="J281" s="56">
        <f>IF('Attīrīšanas process'!#REF!="","",'Attīrīšanas process'!#REF!)</f>
      </c>
      <c r="K281" s="56">
        <f>IF('Attīrīšanas process'!#REF!="","",'Attīrīšanas process'!#REF!)</f>
      </c>
      <c r="L281" s="56">
        <f>IF('Attīrīšanas process'!#REF!="","",'Attīrīšanas process'!#REF!)</f>
      </c>
      <c r="M281" s="56">
        <f>IF('Attīrīšanas process'!#REF!="","",'Attīrīšanas process'!#REF!)</f>
      </c>
      <c r="N281" s="56">
        <f>IF('Attīrīšanas process'!#REF!="","",'Attīrīšanas process'!#REF!)</f>
      </c>
      <c r="O281" s="56">
        <f>IF('Attīrīšanas process'!#REF!="","",'Attīrīšanas process'!#REF!)</f>
      </c>
    </row>
    <row r="282" spans="1:15" x14ac:dyDescent="0.25">
      <c r="A282" s="56">
        <f>IF('Attīrīšanas process'!#REF!="","",'Attīrīšanas process'!#REF!)</f>
      </c>
      <c r="B282" s="56">
        <f>IF('Attīrīšanas process'!#REF!="","",'Attīrīšanas process'!#REF!)</f>
      </c>
      <c r="C282" s="56">
        <f>IF('Attīrīšanas process'!#REF!="","",'Attīrīšanas process'!#REF!)</f>
      </c>
      <c r="D282" s="56">
        <f>IF('Attīrīšanas process'!#REF!="","",'Attīrīšanas process'!#REF!)</f>
      </c>
      <c r="E282" s="56">
        <f>IF('Attīrīšanas process'!#REF!="","",'Attīrīšanas process'!#REF!)</f>
      </c>
      <c r="F282" s="56">
        <f>IF('Attīrīšanas process'!#REF!="","",'Attīrīšanas process'!#REF!)</f>
      </c>
      <c r="G282" s="56">
        <f>IF('Attīrīšanas process'!#REF!="","",'Attīrīšanas process'!#REF!)</f>
      </c>
      <c r="H282" s="56">
        <f>IF('Attīrīšanas process'!#REF!="","",'Attīrīšanas process'!#REF!)</f>
      </c>
      <c r="I282" s="56">
        <f>IF('Attīrīšanas process'!#REF!="","",'Attīrīšanas process'!#REF!)</f>
      </c>
      <c r="J282" s="56">
        <f>IF('Attīrīšanas process'!#REF!="","",'Attīrīšanas process'!#REF!)</f>
      </c>
      <c r="K282" s="56">
        <f>IF('Attīrīšanas process'!#REF!="","",'Attīrīšanas process'!#REF!)</f>
      </c>
      <c r="L282" s="56">
        <f>IF('Attīrīšanas process'!#REF!="","",'Attīrīšanas process'!#REF!)</f>
      </c>
      <c r="M282" s="56">
        <f>IF('Attīrīšanas process'!#REF!="","",'Attīrīšanas process'!#REF!)</f>
      </c>
      <c r="N282" s="56">
        <f>IF('Attīrīšanas process'!#REF!="","",'Attīrīšanas process'!#REF!)</f>
      </c>
      <c r="O282" s="56">
        <f>IF('Attīrīšanas process'!#REF!="","",'Attīrīšanas process'!#REF!)</f>
      </c>
    </row>
    <row r="283" spans="1:15" x14ac:dyDescent="0.25">
      <c r="A283" s="56">
        <f>IF('Attīrīšanas process'!#REF!="","",'Attīrīšanas process'!#REF!)</f>
      </c>
      <c r="B283" s="56">
        <f>IF('Attīrīšanas process'!#REF!="","",'Attīrīšanas process'!#REF!)</f>
      </c>
      <c r="C283" s="56">
        <f>IF('Attīrīšanas process'!#REF!="","",'Attīrīšanas process'!#REF!)</f>
      </c>
      <c r="D283" s="56">
        <f>IF('Attīrīšanas process'!#REF!="","",'Attīrīšanas process'!#REF!)</f>
      </c>
      <c r="E283" s="56">
        <f>IF('Attīrīšanas process'!#REF!="","",'Attīrīšanas process'!#REF!)</f>
      </c>
      <c r="F283" s="56">
        <f>IF('Attīrīšanas process'!#REF!="","",'Attīrīšanas process'!#REF!)</f>
      </c>
      <c r="G283" s="56">
        <f>IF('Attīrīšanas process'!#REF!="","",'Attīrīšanas process'!#REF!)</f>
      </c>
      <c r="H283" s="56">
        <f>IF('Attīrīšanas process'!#REF!="","",'Attīrīšanas process'!#REF!)</f>
      </c>
      <c r="I283" s="56">
        <f>IF('Attīrīšanas process'!#REF!="","",'Attīrīšanas process'!#REF!)</f>
      </c>
      <c r="J283" s="56">
        <f>IF('Attīrīšanas process'!#REF!="","",'Attīrīšanas process'!#REF!)</f>
      </c>
      <c r="K283" s="56">
        <f>IF('Attīrīšanas process'!#REF!="","",'Attīrīšanas process'!#REF!)</f>
      </c>
      <c r="L283" s="56">
        <f>IF('Attīrīšanas process'!#REF!="","",'Attīrīšanas process'!#REF!)</f>
      </c>
      <c r="M283" s="56">
        <f>IF('Attīrīšanas process'!#REF!="","",'Attīrīšanas process'!#REF!)</f>
      </c>
      <c r="N283" s="56">
        <f>IF('Attīrīšanas process'!#REF!="","",'Attīrīšanas process'!#REF!)</f>
      </c>
      <c r="O283" s="56">
        <f>IF('Attīrīšanas process'!#REF!="","",'Attīrīšanas process'!#REF!)</f>
      </c>
    </row>
    <row r="284" spans="1:15" x14ac:dyDescent="0.25">
      <c r="A284" s="56">
        <f>IF('Attīrīšanas process'!#REF!="","",'Attīrīšanas process'!#REF!)</f>
      </c>
      <c r="B284" s="56">
        <f>IF('Attīrīšanas process'!#REF!="","",'Attīrīšanas process'!#REF!)</f>
      </c>
      <c r="C284" s="56">
        <f>IF('Attīrīšanas process'!#REF!="","",'Attīrīšanas process'!#REF!)</f>
      </c>
      <c r="D284" s="56">
        <f>IF('Attīrīšanas process'!#REF!="","",'Attīrīšanas process'!#REF!)</f>
      </c>
      <c r="E284" s="56">
        <f>IF('Attīrīšanas process'!#REF!="","",'Attīrīšanas process'!#REF!)</f>
      </c>
      <c r="F284" s="56">
        <f>IF('Attīrīšanas process'!#REF!="","",'Attīrīšanas process'!#REF!)</f>
      </c>
      <c r="G284" s="56">
        <f>IF('Attīrīšanas process'!#REF!="","",'Attīrīšanas process'!#REF!)</f>
      </c>
      <c r="H284" s="56">
        <f>IF('Attīrīšanas process'!#REF!="","",'Attīrīšanas process'!#REF!)</f>
      </c>
      <c r="I284" s="56">
        <f>IF('Attīrīšanas process'!#REF!="","",'Attīrīšanas process'!#REF!)</f>
      </c>
      <c r="J284" s="56">
        <f>IF('Attīrīšanas process'!#REF!="","",'Attīrīšanas process'!#REF!)</f>
      </c>
      <c r="K284" s="56">
        <f>IF('Attīrīšanas process'!#REF!="","",'Attīrīšanas process'!#REF!)</f>
      </c>
      <c r="L284" s="56">
        <f>IF('Attīrīšanas process'!#REF!="","",'Attīrīšanas process'!#REF!)</f>
      </c>
      <c r="M284" s="56">
        <f>IF('Attīrīšanas process'!#REF!="","",'Attīrīšanas process'!#REF!)</f>
      </c>
      <c r="N284" s="56">
        <f>IF('Attīrīšanas process'!#REF!="","",'Attīrīšanas process'!#REF!)</f>
      </c>
      <c r="O284" s="56">
        <f>IF('Attīrīšanas process'!#REF!="","",'Attīrīšanas process'!#REF!)</f>
      </c>
    </row>
    <row r="285" spans="1:15" x14ac:dyDescent="0.25">
      <c r="A285" s="56">
        <f>IF('Attīrīšanas process'!#REF!="","",'Attīrīšanas process'!#REF!)</f>
      </c>
      <c r="B285" s="56">
        <f>IF('Attīrīšanas process'!#REF!="","",'Attīrīšanas process'!#REF!)</f>
      </c>
      <c r="C285" s="56">
        <f>IF('Attīrīšanas process'!#REF!="","",'Attīrīšanas process'!#REF!)</f>
      </c>
      <c r="D285" s="56">
        <f>IF('Attīrīšanas process'!#REF!="","",'Attīrīšanas process'!#REF!)</f>
      </c>
      <c r="E285" s="56">
        <f>IF('Attīrīšanas process'!#REF!="","",'Attīrīšanas process'!#REF!)</f>
      </c>
      <c r="F285" s="56">
        <f>IF('Attīrīšanas process'!#REF!="","",'Attīrīšanas process'!#REF!)</f>
      </c>
      <c r="G285" s="56">
        <f>IF('Attīrīšanas process'!#REF!="","",'Attīrīšanas process'!#REF!)</f>
      </c>
      <c r="H285" s="56">
        <f>IF('Attīrīšanas process'!#REF!="","",'Attīrīšanas process'!#REF!)</f>
      </c>
      <c r="I285" s="56">
        <f>IF('Attīrīšanas process'!#REF!="","",'Attīrīšanas process'!#REF!)</f>
      </c>
      <c r="J285" s="56">
        <f>IF('Attīrīšanas process'!#REF!="","",'Attīrīšanas process'!#REF!)</f>
      </c>
      <c r="K285" s="56">
        <f>IF('Attīrīšanas process'!#REF!="","",'Attīrīšanas process'!#REF!)</f>
      </c>
      <c r="L285" s="56">
        <f>IF('Attīrīšanas process'!#REF!="","",'Attīrīšanas process'!#REF!)</f>
      </c>
      <c r="M285" s="56">
        <f>IF('Attīrīšanas process'!#REF!="","",'Attīrīšanas process'!#REF!)</f>
      </c>
      <c r="N285" s="56">
        <f>IF('Attīrīšanas process'!#REF!="","",'Attīrīšanas process'!#REF!)</f>
      </c>
      <c r="O285" s="56">
        <f>IF('Attīrīšanas process'!#REF!="","",'Attīrīšanas process'!#REF!)</f>
      </c>
    </row>
    <row r="286" spans="1:15" x14ac:dyDescent="0.25">
      <c r="A286" s="56">
        <f>IF('Attīrīšanas process'!#REF!="","",'Attīrīšanas process'!#REF!)</f>
      </c>
      <c r="B286" s="56">
        <f>IF('Attīrīšanas process'!#REF!="","",'Attīrīšanas process'!#REF!)</f>
      </c>
      <c r="C286" s="56">
        <f>IF('Attīrīšanas process'!#REF!="","",'Attīrīšanas process'!#REF!)</f>
      </c>
      <c r="D286" s="56">
        <f>IF('Attīrīšanas process'!#REF!="","",'Attīrīšanas process'!#REF!)</f>
      </c>
      <c r="E286" s="56">
        <f>IF('Attīrīšanas process'!#REF!="","",'Attīrīšanas process'!#REF!)</f>
      </c>
      <c r="F286" s="56">
        <f>IF('Attīrīšanas process'!#REF!="","",'Attīrīšanas process'!#REF!)</f>
      </c>
      <c r="G286" s="56">
        <f>IF('Attīrīšanas process'!#REF!="","",'Attīrīšanas process'!#REF!)</f>
      </c>
      <c r="H286" s="56">
        <f>IF('Attīrīšanas process'!#REF!="","",'Attīrīšanas process'!#REF!)</f>
      </c>
      <c r="I286" s="56">
        <f>IF('Attīrīšanas process'!#REF!="","",'Attīrīšanas process'!#REF!)</f>
      </c>
      <c r="J286" s="56">
        <f>IF('Attīrīšanas process'!#REF!="","",'Attīrīšanas process'!#REF!)</f>
      </c>
      <c r="K286" s="56">
        <f>IF('Attīrīšanas process'!#REF!="","",'Attīrīšanas process'!#REF!)</f>
      </c>
      <c r="L286" s="56">
        <f>IF('Attīrīšanas process'!#REF!="","",'Attīrīšanas process'!#REF!)</f>
      </c>
      <c r="M286" s="56">
        <f>IF('Attīrīšanas process'!#REF!="","",'Attīrīšanas process'!#REF!)</f>
      </c>
      <c r="N286" s="56">
        <f>IF('Attīrīšanas process'!#REF!="","",'Attīrīšanas process'!#REF!)</f>
      </c>
      <c r="O286" s="56">
        <f>IF('Attīrīšanas process'!#REF!="","",'Attīrīšanas process'!#REF!)</f>
      </c>
    </row>
    <row r="287" spans="1:15" x14ac:dyDescent="0.25">
      <c r="A287" s="56">
        <f>IF('Attīrīšanas process'!#REF!="","",'Attīrīšanas process'!#REF!)</f>
      </c>
      <c r="B287" s="56">
        <f>IF('Attīrīšanas process'!#REF!="","",'Attīrīšanas process'!#REF!)</f>
      </c>
      <c r="C287" s="56">
        <f>IF('Attīrīšanas process'!#REF!="","",'Attīrīšanas process'!#REF!)</f>
      </c>
      <c r="D287" s="56">
        <f>IF('Attīrīšanas process'!#REF!="","",'Attīrīšanas process'!#REF!)</f>
      </c>
      <c r="E287" s="56">
        <f>IF('Attīrīšanas process'!#REF!="","",'Attīrīšanas process'!#REF!)</f>
      </c>
      <c r="F287" s="56">
        <f>IF('Attīrīšanas process'!#REF!="","",'Attīrīšanas process'!#REF!)</f>
      </c>
      <c r="G287" s="56">
        <f>IF('Attīrīšanas process'!#REF!="","",'Attīrīšanas process'!#REF!)</f>
      </c>
      <c r="H287" s="56">
        <f>IF('Attīrīšanas process'!#REF!="","",'Attīrīšanas process'!#REF!)</f>
      </c>
      <c r="I287" s="56">
        <f>IF('Attīrīšanas process'!#REF!="","",'Attīrīšanas process'!#REF!)</f>
      </c>
      <c r="J287" s="56">
        <f>IF('Attīrīšanas process'!#REF!="","",'Attīrīšanas process'!#REF!)</f>
      </c>
      <c r="K287" s="56">
        <f>IF('Attīrīšanas process'!#REF!="","",'Attīrīšanas process'!#REF!)</f>
      </c>
      <c r="L287" s="56">
        <f>IF('Attīrīšanas process'!#REF!="","",'Attīrīšanas process'!#REF!)</f>
      </c>
      <c r="M287" s="56">
        <f>IF('Attīrīšanas process'!#REF!="","",'Attīrīšanas process'!#REF!)</f>
      </c>
      <c r="N287" s="56">
        <f>IF('Attīrīšanas process'!#REF!="","",'Attīrīšanas process'!#REF!)</f>
      </c>
      <c r="O287" s="56">
        <f>IF('Attīrīšanas process'!#REF!="","",'Attīrīšanas process'!#REF!)</f>
      </c>
    </row>
    <row r="288" spans="1:15" x14ac:dyDescent="0.25">
      <c r="A288" s="56">
        <f>IF('Attīrīšanas process'!#REF!="","",'Attīrīšanas process'!#REF!)</f>
      </c>
      <c r="B288" s="56">
        <f>IF('Attīrīšanas process'!#REF!="","",'Attīrīšanas process'!#REF!)</f>
      </c>
      <c r="C288" s="56">
        <f>IF('Attīrīšanas process'!#REF!="","",'Attīrīšanas process'!#REF!)</f>
      </c>
      <c r="D288" s="56">
        <f>IF('Attīrīšanas process'!#REF!="","",'Attīrīšanas process'!#REF!)</f>
      </c>
      <c r="E288" s="56">
        <f>IF('Attīrīšanas process'!#REF!="","",'Attīrīšanas process'!#REF!)</f>
      </c>
      <c r="F288" s="56">
        <f>IF('Attīrīšanas process'!#REF!="","",'Attīrīšanas process'!#REF!)</f>
      </c>
      <c r="G288" s="56">
        <f>IF('Attīrīšanas process'!#REF!="","",'Attīrīšanas process'!#REF!)</f>
      </c>
      <c r="H288" s="56">
        <f>IF('Attīrīšanas process'!#REF!="","",'Attīrīšanas process'!#REF!)</f>
      </c>
      <c r="I288" s="56">
        <f>IF('Attīrīšanas process'!#REF!="","",'Attīrīšanas process'!#REF!)</f>
      </c>
      <c r="J288" s="56">
        <f>IF('Attīrīšanas process'!#REF!="","",'Attīrīšanas process'!#REF!)</f>
      </c>
      <c r="K288" s="56">
        <f>IF('Attīrīšanas process'!#REF!="","",'Attīrīšanas process'!#REF!)</f>
      </c>
      <c r="L288" s="56">
        <f>IF('Attīrīšanas process'!#REF!="","",'Attīrīšanas process'!#REF!)</f>
      </c>
      <c r="M288" s="56">
        <f>IF('Attīrīšanas process'!#REF!="","",'Attīrīšanas process'!#REF!)</f>
      </c>
      <c r="N288" s="56">
        <f>IF('Attīrīšanas process'!#REF!="","",'Attīrīšanas process'!#REF!)</f>
      </c>
      <c r="O288" s="56">
        <f>IF('Attīrīšanas process'!#REF!="","",'Attīrīšanas process'!#REF!)</f>
      </c>
    </row>
    <row r="289" spans="1:15" x14ac:dyDescent="0.25">
      <c r="A289" s="56">
        <f>IF('Attīrīšanas process'!#REF!="","",'Attīrīšanas process'!#REF!)</f>
      </c>
      <c r="B289" s="56">
        <f>IF('Attīrīšanas process'!#REF!="","",'Attīrīšanas process'!#REF!)</f>
      </c>
      <c r="C289" s="56">
        <f>IF('Attīrīšanas process'!#REF!="","",'Attīrīšanas process'!#REF!)</f>
      </c>
      <c r="D289" s="56">
        <f>IF('Attīrīšanas process'!#REF!="","",'Attīrīšanas process'!#REF!)</f>
      </c>
      <c r="E289" s="56">
        <f>IF('Attīrīšanas process'!#REF!="","",'Attīrīšanas process'!#REF!)</f>
      </c>
      <c r="F289" s="56">
        <f>IF('Attīrīšanas process'!#REF!="","",'Attīrīšanas process'!#REF!)</f>
      </c>
      <c r="G289" s="56">
        <f>IF('Attīrīšanas process'!#REF!="","",'Attīrīšanas process'!#REF!)</f>
      </c>
      <c r="H289" s="56">
        <f>IF('Attīrīšanas process'!#REF!="","",'Attīrīšanas process'!#REF!)</f>
      </c>
      <c r="I289" s="56">
        <f>IF('Attīrīšanas process'!#REF!="","",'Attīrīšanas process'!#REF!)</f>
      </c>
      <c r="J289" s="56">
        <f>IF('Attīrīšanas process'!#REF!="","",'Attīrīšanas process'!#REF!)</f>
      </c>
      <c r="K289" s="56">
        <f>IF('Attīrīšanas process'!#REF!="","",'Attīrīšanas process'!#REF!)</f>
      </c>
      <c r="L289" s="56">
        <f>IF('Attīrīšanas process'!#REF!="","",'Attīrīšanas process'!#REF!)</f>
      </c>
      <c r="M289" s="56">
        <f>IF('Attīrīšanas process'!#REF!="","",'Attīrīšanas process'!#REF!)</f>
      </c>
      <c r="N289" s="56">
        <f>IF('Attīrīšanas process'!#REF!="","",'Attīrīšanas process'!#REF!)</f>
      </c>
      <c r="O289" s="56">
        <f>IF('Attīrīšanas process'!#REF!="","",'Attīrīšanas process'!#REF!)</f>
      </c>
    </row>
    <row r="290" spans="1:15" x14ac:dyDescent="0.25">
      <c r="A290" s="56">
        <f>IF('Attīrīšanas process'!#REF!="","",'Attīrīšanas process'!#REF!)</f>
      </c>
      <c r="B290" s="56">
        <f>IF('Attīrīšanas process'!#REF!="","",'Attīrīšanas process'!#REF!)</f>
      </c>
      <c r="C290" s="56">
        <f>IF('Attīrīšanas process'!#REF!="","",'Attīrīšanas process'!#REF!)</f>
      </c>
      <c r="D290" s="56">
        <f>IF('Attīrīšanas process'!#REF!="","",'Attīrīšanas process'!#REF!)</f>
      </c>
      <c r="E290" s="56">
        <f>IF('Attīrīšanas process'!#REF!="","",'Attīrīšanas process'!#REF!)</f>
      </c>
      <c r="F290" s="56">
        <f>IF('Attīrīšanas process'!#REF!="","",'Attīrīšanas process'!#REF!)</f>
      </c>
      <c r="G290" s="56">
        <f>IF('Attīrīšanas process'!#REF!="","",'Attīrīšanas process'!#REF!)</f>
      </c>
      <c r="H290" s="56">
        <f>IF('Attīrīšanas process'!#REF!="","",'Attīrīšanas process'!#REF!)</f>
      </c>
      <c r="I290" s="56">
        <f>IF('Attīrīšanas process'!#REF!="","",'Attīrīšanas process'!#REF!)</f>
      </c>
      <c r="J290" s="56">
        <f>IF('Attīrīšanas process'!#REF!="","",'Attīrīšanas process'!#REF!)</f>
      </c>
      <c r="K290" s="56">
        <f>IF('Attīrīšanas process'!#REF!="","",'Attīrīšanas process'!#REF!)</f>
      </c>
      <c r="L290" s="56">
        <f>IF('Attīrīšanas process'!#REF!="","",'Attīrīšanas process'!#REF!)</f>
      </c>
      <c r="M290" s="56">
        <f>IF('Attīrīšanas process'!#REF!="","",'Attīrīšanas process'!#REF!)</f>
      </c>
      <c r="N290" s="56">
        <f>IF('Attīrīšanas process'!#REF!="","",'Attīrīšanas process'!#REF!)</f>
      </c>
      <c r="O290" s="56">
        <f>IF('Attīrīšanas process'!#REF!="","",'Attīrīšanas process'!#REF!)</f>
      </c>
    </row>
    <row r="291" spans="1:15" x14ac:dyDescent="0.25">
      <c r="A291" s="56">
        <f>IF('Attīrīšanas process'!#REF!="","",'Attīrīšanas process'!#REF!)</f>
      </c>
      <c r="B291" s="56">
        <f>IF('Attīrīšanas process'!#REF!="","",'Attīrīšanas process'!#REF!)</f>
      </c>
      <c r="C291" s="56">
        <f>IF('Attīrīšanas process'!#REF!="","",'Attīrīšanas process'!#REF!)</f>
      </c>
      <c r="D291" s="56">
        <f>IF('Attīrīšanas process'!#REF!="","",'Attīrīšanas process'!#REF!)</f>
      </c>
      <c r="E291" s="56">
        <f>IF('Attīrīšanas process'!#REF!="","",'Attīrīšanas process'!#REF!)</f>
      </c>
      <c r="F291" s="56">
        <f>IF('Attīrīšanas process'!#REF!="","",'Attīrīšanas process'!#REF!)</f>
      </c>
      <c r="G291" s="56">
        <f>IF('Attīrīšanas process'!#REF!="","",'Attīrīšanas process'!#REF!)</f>
      </c>
      <c r="H291" s="56">
        <f>IF('Attīrīšanas process'!#REF!="","",'Attīrīšanas process'!#REF!)</f>
      </c>
      <c r="I291" s="56">
        <f>IF('Attīrīšanas process'!#REF!="","",'Attīrīšanas process'!#REF!)</f>
      </c>
      <c r="J291" s="56">
        <f>IF('Attīrīšanas process'!#REF!="","",'Attīrīšanas process'!#REF!)</f>
      </c>
      <c r="K291" s="56">
        <f>IF('Attīrīšanas process'!#REF!="","",'Attīrīšanas process'!#REF!)</f>
      </c>
      <c r="L291" s="56">
        <f>IF('Attīrīšanas process'!#REF!="","",'Attīrīšanas process'!#REF!)</f>
      </c>
      <c r="M291" s="56">
        <f>IF('Attīrīšanas process'!#REF!="","",'Attīrīšanas process'!#REF!)</f>
      </c>
      <c r="N291" s="56">
        <f>IF('Attīrīšanas process'!#REF!="","",'Attīrīšanas process'!#REF!)</f>
      </c>
      <c r="O291" s="56">
        <f>IF('Attīrīšanas process'!#REF!="","",'Attīrīšanas process'!#REF!)</f>
      </c>
    </row>
    <row r="292" spans="1:15" x14ac:dyDescent="0.25">
      <c r="A292" s="56">
        <f>IF('Attīrīšanas process'!#REF!="","",'Attīrīšanas process'!#REF!)</f>
      </c>
      <c r="B292" s="56">
        <f>IF('Attīrīšanas process'!#REF!="","",'Attīrīšanas process'!#REF!)</f>
      </c>
      <c r="C292" s="56">
        <f>IF('Attīrīšanas process'!#REF!="","",'Attīrīšanas process'!#REF!)</f>
      </c>
      <c r="D292" s="56">
        <f>IF('Attīrīšanas process'!#REF!="","",'Attīrīšanas process'!#REF!)</f>
      </c>
      <c r="E292" s="56">
        <f>IF('Attīrīšanas process'!#REF!="","",'Attīrīšanas process'!#REF!)</f>
      </c>
      <c r="F292" s="56">
        <f>IF('Attīrīšanas process'!#REF!="","",'Attīrīšanas process'!#REF!)</f>
      </c>
      <c r="G292" s="56">
        <f>IF('Attīrīšanas process'!#REF!="","",'Attīrīšanas process'!#REF!)</f>
      </c>
      <c r="H292" s="56">
        <f>IF('Attīrīšanas process'!#REF!="","",'Attīrīšanas process'!#REF!)</f>
      </c>
      <c r="I292" s="56">
        <f>IF('Attīrīšanas process'!#REF!="","",'Attīrīšanas process'!#REF!)</f>
      </c>
      <c r="J292" s="56">
        <f>IF('Attīrīšanas process'!#REF!="","",'Attīrīšanas process'!#REF!)</f>
      </c>
      <c r="K292" s="56">
        <f>IF('Attīrīšanas process'!#REF!="","",'Attīrīšanas process'!#REF!)</f>
      </c>
      <c r="L292" s="56">
        <f>IF('Attīrīšanas process'!#REF!="","",'Attīrīšanas process'!#REF!)</f>
      </c>
      <c r="M292" s="56">
        <f>IF('Attīrīšanas process'!#REF!="","",'Attīrīšanas process'!#REF!)</f>
      </c>
      <c r="N292" s="56">
        <f>IF('Attīrīšanas process'!#REF!="","",'Attīrīšanas process'!#REF!)</f>
      </c>
      <c r="O292" s="56">
        <f>IF('Attīrīšanas process'!#REF!="","",'Attīrīšanas process'!#REF!)</f>
      </c>
    </row>
    <row r="293" spans="1:15" x14ac:dyDescent="0.25">
      <c r="A293" s="56">
        <f>IF('Attīrīšanas process'!#REF!="","",'Attīrīšanas process'!#REF!)</f>
      </c>
      <c r="B293" s="56">
        <f>IF('Attīrīšanas process'!#REF!="","",'Attīrīšanas process'!#REF!)</f>
      </c>
      <c r="C293" s="56">
        <f>IF('Attīrīšanas process'!#REF!="","",'Attīrīšanas process'!#REF!)</f>
      </c>
      <c r="D293" s="56">
        <f>IF('Attīrīšanas process'!#REF!="","",'Attīrīšanas process'!#REF!)</f>
      </c>
      <c r="E293" s="56">
        <f>IF('Attīrīšanas process'!#REF!="","",'Attīrīšanas process'!#REF!)</f>
      </c>
      <c r="F293" s="56">
        <f>IF('Attīrīšanas process'!#REF!="","",'Attīrīšanas process'!#REF!)</f>
      </c>
      <c r="G293" s="56">
        <f>IF('Attīrīšanas process'!#REF!="","",'Attīrīšanas process'!#REF!)</f>
      </c>
      <c r="H293" s="56">
        <f>IF('Attīrīšanas process'!#REF!="","",'Attīrīšanas process'!#REF!)</f>
      </c>
      <c r="I293" s="56">
        <f>IF('Attīrīšanas process'!#REF!="","",'Attīrīšanas process'!#REF!)</f>
      </c>
      <c r="J293" s="56">
        <f>IF('Attīrīšanas process'!#REF!="","",'Attīrīšanas process'!#REF!)</f>
      </c>
      <c r="K293" s="56">
        <f>IF('Attīrīšanas process'!#REF!="","",'Attīrīšanas process'!#REF!)</f>
      </c>
      <c r="L293" s="56">
        <f>IF('Attīrīšanas process'!#REF!="","",'Attīrīšanas process'!#REF!)</f>
      </c>
      <c r="M293" s="56">
        <f>IF('Attīrīšanas process'!#REF!="","",'Attīrīšanas process'!#REF!)</f>
      </c>
      <c r="N293" s="56">
        <f>IF('Attīrīšanas process'!#REF!="","",'Attīrīšanas process'!#REF!)</f>
      </c>
      <c r="O293" s="56">
        <f>IF('Attīrīšanas process'!#REF!="","",'Attīrīšanas process'!#REF!)</f>
      </c>
    </row>
    <row r="294" spans="1:15" x14ac:dyDescent="0.25">
      <c r="A294" s="56">
        <f>IF('Attīrīšanas process'!#REF!="","",'Attīrīšanas process'!#REF!)</f>
      </c>
      <c r="B294" s="56">
        <f>IF('Attīrīšanas process'!#REF!="","",'Attīrīšanas process'!#REF!)</f>
      </c>
      <c r="C294" s="56">
        <f>IF('Attīrīšanas process'!#REF!="","",'Attīrīšanas process'!#REF!)</f>
      </c>
      <c r="D294" s="56">
        <f>IF('Attīrīšanas process'!#REF!="","",'Attīrīšanas process'!#REF!)</f>
      </c>
      <c r="E294" s="56">
        <f>IF('Attīrīšanas process'!#REF!="","",'Attīrīšanas process'!#REF!)</f>
      </c>
      <c r="F294" s="56">
        <f>IF('Attīrīšanas process'!#REF!="","",'Attīrīšanas process'!#REF!)</f>
      </c>
      <c r="G294" s="56">
        <f>IF('Attīrīšanas process'!#REF!="","",'Attīrīšanas process'!#REF!)</f>
      </c>
      <c r="H294" s="56">
        <f>IF('Attīrīšanas process'!#REF!="","",'Attīrīšanas process'!#REF!)</f>
      </c>
      <c r="I294" s="56">
        <f>IF('Attīrīšanas process'!#REF!="","",'Attīrīšanas process'!#REF!)</f>
      </c>
      <c r="J294" s="56">
        <f>IF('Attīrīšanas process'!#REF!="","",'Attīrīšanas process'!#REF!)</f>
      </c>
      <c r="K294" s="56">
        <f>IF('Attīrīšanas process'!#REF!="","",'Attīrīšanas process'!#REF!)</f>
      </c>
      <c r="L294" s="56">
        <f>IF('Attīrīšanas process'!#REF!="","",'Attīrīšanas process'!#REF!)</f>
      </c>
      <c r="M294" s="56">
        <f>IF('Attīrīšanas process'!#REF!="","",'Attīrīšanas process'!#REF!)</f>
      </c>
      <c r="N294" s="56">
        <f>IF('Attīrīšanas process'!#REF!="","",'Attīrīšanas process'!#REF!)</f>
      </c>
      <c r="O294" s="56">
        <f>IF('Attīrīšanas process'!#REF!="","",'Attīrīšanas process'!#REF!)</f>
      </c>
    </row>
    <row r="295" spans="1:15" x14ac:dyDescent="0.25">
      <c r="A295" s="56">
        <f>IF('Attīrīšanas process'!#REF!="","",'Attīrīšanas process'!#REF!)</f>
      </c>
      <c r="B295" s="56">
        <f>IF('Attīrīšanas process'!#REF!="","",'Attīrīšanas process'!#REF!)</f>
      </c>
      <c r="C295" s="56">
        <f>IF('Attīrīšanas process'!#REF!="","",'Attīrīšanas process'!#REF!)</f>
      </c>
      <c r="D295" s="56">
        <f>IF('Attīrīšanas process'!#REF!="","",'Attīrīšanas process'!#REF!)</f>
      </c>
      <c r="E295" s="56">
        <f>IF('Attīrīšanas process'!#REF!="","",'Attīrīšanas process'!#REF!)</f>
      </c>
      <c r="F295" s="56">
        <f>IF('Attīrīšanas process'!#REF!="","",'Attīrīšanas process'!#REF!)</f>
      </c>
      <c r="G295" s="56">
        <f>IF('Attīrīšanas process'!#REF!="","",'Attīrīšanas process'!#REF!)</f>
      </c>
      <c r="H295" s="56">
        <f>IF('Attīrīšanas process'!#REF!="","",'Attīrīšanas process'!#REF!)</f>
      </c>
      <c r="I295" s="56">
        <f>IF('Attīrīšanas process'!#REF!="","",'Attīrīšanas process'!#REF!)</f>
      </c>
      <c r="J295" s="56">
        <f>IF('Attīrīšanas process'!#REF!="","",'Attīrīšanas process'!#REF!)</f>
      </c>
      <c r="K295" s="56">
        <f>IF('Attīrīšanas process'!#REF!="","",'Attīrīšanas process'!#REF!)</f>
      </c>
      <c r="L295" s="56">
        <f>IF('Attīrīšanas process'!#REF!="","",'Attīrīšanas process'!#REF!)</f>
      </c>
      <c r="M295" s="56">
        <f>IF('Attīrīšanas process'!#REF!="","",'Attīrīšanas process'!#REF!)</f>
      </c>
      <c r="N295" s="56">
        <f>IF('Attīrīšanas process'!#REF!="","",'Attīrīšanas process'!#REF!)</f>
      </c>
      <c r="O295" s="56">
        <f>IF('Attīrīšanas process'!#REF!="","",'Attīrīšanas process'!#REF!)</f>
      </c>
    </row>
    <row r="296" spans="1:15" x14ac:dyDescent="0.25">
      <c r="A296" s="56">
        <f>IF('Attīrīšanas process'!#REF!="","",'Attīrīšanas process'!#REF!)</f>
      </c>
      <c r="B296" s="56">
        <f>IF('Attīrīšanas process'!#REF!="","",'Attīrīšanas process'!#REF!)</f>
      </c>
      <c r="C296" s="56">
        <f>IF('Attīrīšanas process'!#REF!="","",'Attīrīšanas process'!#REF!)</f>
      </c>
      <c r="D296" s="56">
        <f>IF('Attīrīšanas process'!#REF!="","",'Attīrīšanas process'!#REF!)</f>
      </c>
      <c r="E296" s="56">
        <f>IF('Attīrīšanas process'!#REF!="","",'Attīrīšanas process'!#REF!)</f>
      </c>
      <c r="F296" s="56">
        <f>IF('Attīrīšanas process'!#REF!="","",'Attīrīšanas process'!#REF!)</f>
      </c>
      <c r="G296" s="56">
        <f>IF('Attīrīšanas process'!#REF!="","",'Attīrīšanas process'!#REF!)</f>
      </c>
      <c r="H296" s="56">
        <f>IF('Attīrīšanas process'!#REF!="","",'Attīrīšanas process'!#REF!)</f>
      </c>
      <c r="I296" s="56">
        <f>IF('Attīrīšanas process'!#REF!="","",'Attīrīšanas process'!#REF!)</f>
      </c>
      <c r="J296" s="56">
        <f>IF('Attīrīšanas process'!#REF!="","",'Attīrīšanas process'!#REF!)</f>
      </c>
      <c r="K296" s="56">
        <f>IF('Attīrīšanas process'!#REF!="","",'Attīrīšanas process'!#REF!)</f>
      </c>
      <c r="L296" s="56">
        <f>IF('Attīrīšanas process'!#REF!="","",'Attīrīšanas process'!#REF!)</f>
      </c>
      <c r="M296" s="56">
        <f>IF('Attīrīšanas process'!#REF!="","",'Attīrīšanas process'!#REF!)</f>
      </c>
      <c r="N296" s="56">
        <f>IF('Attīrīšanas process'!#REF!="","",'Attīrīšanas process'!#REF!)</f>
      </c>
      <c r="O296" s="56">
        <f>IF('Attīrīšanas process'!#REF!="","",'Attīrīšanas process'!#REF!)</f>
      </c>
    </row>
    <row r="297" spans="1:15" x14ac:dyDescent="0.25">
      <c r="A297" s="56">
        <f>IF('Attīrīšanas process'!#REF!="","",'Attīrīšanas process'!#REF!)</f>
      </c>
      <c r="B297" s="56">
        <f>IF('Attīrīšanas process'!#REF!="","",'Attīrīšanas process'!#REF!)</f>
      </c>
      <c r="C297" s="56">
        <f>IF('Attīrīšanas process'!#REF!="","",'Attīrīšanas process'!#REF!)</f>
      </c>
      <c r="D297" s="56">
        <f>IF('Attīrīšanas process'!#REF!="","",'Attīrīšanas process'!#REF!)</f>
      </c>
      <c r="E297" s="56">
        <f>IF('Attīrīšanas process'!#REF!="","",'Attīrīšanas process'!#REF!)</f>
      </c>
      <c r="F297" s="56">
        <f>IF('Attīrīšanas process'!#REF!="","",'Attīrīšanas process'!#REF!)</f>
      </c>
      <c r="G297" s="56">
        <f>IF('Attīrīšanas process'!#REF!="","",'Attīrīšanas process'!#REF!)</f>
      </c>
      <c r="H297" s="56">
        <f>IF('Attīrīšanas process'!#REF!="","",'Attīrīšanas process'!#REF!)</f>
      </c>
      <c r="I297" s="56">
        <f>IF('Attīrīšanas process'!#REF!="","",'Attīrīšanas process'!#REF!)</f>
      </c>
      <c r="J297" s="56">
        <f>IF('Attīrīšanas process'!#REF!="","",'Attīrīšanas process'!#REF!)</f>
      </c>
      <c r="K297" s="56">
        <f>IF('Attīrīšanas process'!#REF!="","",'Attīrīšanas process'!#REF!)</f>
      </c>
      <c r="L297" s="56">
        <f>IF('Attīrīšanas process'!#REF!="","",'Attīrīšanas process'!#REF!)</f>
      </c>
      <c r="M297" s="56">
        <f>IF('Attīrīšanas process'!#REF!="","",'Attīrīšanas process'!#REF!)</f>
      </c>
      <c r="N297" s="56">
        <f>IF('Attīrīšanas process'!#REF!="","",'Attīrīšanas process'!#REF!)</f>
      </c>
      <c r="O297" s="56">
        <f>IF('Attīrīšanas process'!#REF!="","",'Attīrīšanas process'!#REF!)</f>
      </c>
    </row>
    <row r="298" spans="1:15" x14ac:dyDescent="0.25">
      <c r="A298" s="56">
        <f>IF('Attīrīšanas process'!#REF!="","",'Attīrīšanas process'!#REF!)</f>
      </c>
      <c r="B298" s="56">
        <f>IF('Attīrīšanas process'!#REF!="","",'Attīrīšanas process'!#REF!)</f>
      </c>
      <c r="C298" s="56">
        <f>IF('Attīrīšanas process'!#REF!="","",'Attīrīšanas process'!#REF!)</f>
      </c>
      <c r="D298" s="56">
        <f>IF('Attīrīšanas process'!#REF!="","",'Attīrīšanas process'!#REF!)</f>
      </c>
      <c r="E298" s="56">
        <f>IF('Attīrīšanas process'!#REF!="","",'Attīrīšanas process'!#REF!)</f>
      </c>
      <c r="F298" s="56">
        <f>IF('Attīrīšanas process'!#REF!="","",'Attīrīšanas process'!#REF!)</f>
      </c>
      <c r="G298" s="56">
        <f>IF('Attīrīšanas process'!#REF!="","",'Attīrīšanas process'!#REF!)</f>
      </c>
      <c r="H298" s="56">
        <f>IF('Attīrīšanas process'!#REF!="","",'Attīrīšanas process'!#REF!)</f>
      </c>
      <c r="I298" s="56">
        <f>IF('Attīrīšanas process'!#REF!="","",'Attīrīšanas process'!#REF!)</f>
      </c>
      <c r="J298" s="56">
        <f>IF('Attīrīšanas process'!#REF!="","",'Attīrīšanas process'!#REF!)</f>
      </c>
      <c r="K298" s="56">
        <f>IF('Attīrīšanas process'!#REF!="","",'Attīrīšanas process'!#REF!)</f>
      </c>
      <c r="L298" s="56">
        <f>IF('Attīrīšanas process'!#REF!="","",'Attīrīšanas process'!#REF!)</f>
      </c>
      <c r="M298" s="56">
        <f>IF('Attīrīšanas process'!#REF!="","",'Attīrīšanas process'!#REF!)</f>
      </c>
      <c r="N298" s="56">
        <f>IF('Attīrīšanas process'!#REF!="","",'Attīrīšanas process'!#REF!)</f>
      </c>
      <c r="O298" s="56">
        <f>IF('Attīrīšanas process'!#REF!="","",'Attīrīšanas process'!#REF!)</f>
      </c>
    </row>
    <row r="299" spans="1:15" x14ac:dyDescent="0.25">
      <c r="A299" s="56">
        <f>IF('Attīrīšanas process'!#REF!="","",'Attīrīšanas process'!#REF!)</f>
      </c>
      <c r="B299" s="56">
        <f>IF('Attīrīšanas process'!#REF!="","",'Attīrīšanas process'!#REF!)</f>
      </c>
      <c r="C299" s="56">
        <f>IF('Attīrīšanas process'!#REF!="","",'Attīrīšanas process'!#REF!)</f>
      </c>
      <c r="D299" s="56">
        <f>IF('Attīrīšanas process'!#REF!="","",'Attīrīšanas process'!#REF!)</f>
      </c>
      <c r="E299" s="56">
        <f>IF('Attīrīšanas process'!#REF!="","",'Attīrīšanas process'!#REF!)</f>
      </c>
      <c r="F299" s="56">
        <f>IF('Attīrīšanas process'!#REF!="","",'Attīrīšanas process'!#REF!)</f>
      </c>
      <c r="G299" s="56">
        <f>IF('Attīrīšanas process'!#REF!="","",'Attīrīšanas process'!#REF!)</f>
      </c>
      <c r="H299" s="56">
        <f>IF('Attīrīšanas process'!#REF!="","",'Attīrīšanas process'!#REF!)</f>
      </c>
      <c r="I299" s="56">
        <f>IF('Attīrīšanas process'!#REF!="","",'Attīrīšanas process'!#REF!)</f>
      </c>
      <c r="J299" s="56">
        <f>IF('Attīrīšanas process'!#REF!="","",'Attīrīšanas process'!#REF!)</f>
      </c>
      <c r="K299" s="56">
        <f>IF('Attīrīšanas process'!#REF!="","",'Attīrīšanas process'!#REF!)</f>
      </c>
      <c r="L299" s="56">
        <f>IF('Attīrīšanas process'!#REF!="","",'Attīrīšanas process'!#REF!)</f>
      </c>
      <c r="M299" s="56">
        <f>IF('Attīrīšanas process'!#REF!="","",'Attīrīšanas process'!#REF!)</f>
      </c>
      <c r="N299" s="56">
        <f>IF('Attīrīšanas process'!#REF!="","",'Attīrīšanas process'!#REF!)</f>
      </c>
      <c r="O299" s="56">
        <f>IF('Attīrīšanas process'!#REF!="","",'Attīrīšanas process'!#REF!)</f>
      </c>
    </row>
    <row r="300" spans="1:15" x14ac:dyDescent="0.25">
      <c r="A300" s="56">
        <f>IF('Attīrīšanas process'!#REF!="","",'Attīrīšanas process'!#REF!)</f>
      </c>
      <c r="B300" s="56">
        <f>IF('Attīrīšanas process'!#REF!="","",'Attīrīšanas process'!#REF!)</f>
      </c>
      <c r="C300" s="56">
        <f>IF('Attīrīšanas process'!#REF!="","",'Attīrīšanas process'!#REF!)</f>
      </c>
      <c r="D300" s="56">
        <f>IF('Attīrīšanas process'!#REF!="","",'Attīrīšanas process'!#REF!)</f>
      </c>
      <c r="E300" s="56">
        <f>IF('Attīrīšanas process'!#REF!="","",'Attīrīšanas process'!#REF!)</f>
      </c>
      <c r="F300" s="56">
        <f>IF('Attīrīšanas process'!#REF!="","",'Attīrīšanas process'!#REF!)</f>
      </c>
      <c r="G300" s="56">
        <f>IF('Attīrīšanas process'!#REF!="","",'Attīrīšanas process'!#REF!)</f>
      </c>
      <c r="H300" s="56">
        <f>IF('Attīrīšanas process'!#REF!="","",'Attīrīšanas process'!#REF!)</f>
      </c>
      <c r="I300" s="56">
        <f>IF('Attīrīšanas process'!#REF!="","",'Attīrīšanas process'!#REF!)</f>
      </c>
      <c r="J300" s="56">
        <f>IF('Attīrīšanas process'!#REF!="","",'Attīrīšanas process'!#REF!)</f>
      </c>
      <c r="K300" s="56">
        <f>IF('Attīrīšanas process'!#REF!="","",'Attīrīšanas process'!#REF!)</f>
      </c>
      <c r="L300" s="56">
        <f>IF('Attīrīšanas process'!#REF!="","",'Attīrīšanas process'!#REF!)</f>
      </c>
      <c r="M300" s="56">
        <f>IF('Attīrīšanas process'!#REF!="","",'Attīrīšanas process'!#REF!)</f>
      </c>
      <c r="N300" s="56">
        <f>IF('Attīrīšanas process'!#REF!="","",'Attīrīšanas process'!#REF!)</f>
      </c>
      <c r="O300" s="56">
        <f>IF('Attīrīšanas process'!#REF!="","",'Attīrīšanas process'!#REF!)</f>
      </c>
    </row>
    <row r="301" spans="1:15" x14ac:dyDescent="0.25">
      <c r="A301" s="56">
        <f>IF('Attīrīšanas process'!#REF!="","",'Attīrīšanas process'!#REF!)</f>
      </c>
      <c r="B301" s="56">
        <f>IF('Attīrīšanas process'!#REF!="","",'Attīrīšanas process'!#REF!)</f>
      </c>
      <c r="C301" s="56">
        <f>IF('Attīrīšanas process'!#REF!="","",'Attīrīšanas process'!#REF!)</f>
      </c>
      <c r="D301" s="56">
        <f>IF('Attīrīšanas process'!#REF!="","",'Attīrīšanas process'!#REF!)</f>
      </c>
      <c r="E301" s="56">
        <f>IF('Attīrīšanas process'!#REF!="","",'Attīrīšanas process'!#REF!)</f>
      </c>
      <c r="F301" s="56">
        <f>IF('Attīrīšanas process'!#REF!="","",'Attīrīšanas process'!#REF!)</f>
      </c>
      <c r="G301" s="56">
        <f>IF('Attīrīšanas process'!#REF!="","",'Attīrīšanas process'!#REF!)</f>
      </c>
      <c r="H301" s="56">
        <f>IF('Attīrīšanas process'!#REF!="","",'Attīrīšanas process'!#REF!)</f>
      </c>
      <c r="I301" s="56">
        <f>IF('Attīrīšanas process'!#REF!="","",'Attīrīšanas process'!#REF!)</f>
      </c>
      <c r="J301" s="56">
        <f>IF('Attīrīšanas process'!#REF!="","",'Attīrīšanas process'!#REF!)</f>
      </c>
      <c r="K301" s="56">
        <f>IF('Attīrīšanas process'!#REF!="","",'Attīrīšanas process'!#REF!)</f>
      </c>
      <c r="L301" s="56">
        <f>IF('Attīrīšanas process'!#REF!="","",'Attīrīšanas process'!#REF!)</f>
      </c>
      <c r="M301" s="56">
        <f>IF('Attīrīšanas process'!#REF!="","",'Attīrīšanas process'!#REF!)</f>
      </c>
      <c r="N301" s="56">
        <f>IF('Attīrīšanas process'!#REF!="","",'Attīrīšanas process'!#REF!)</f>
      </c>
      <c r="O301" s="56">
        <f>IF('Attīrīšanas process'!#REF!="","",'Attīrīšanas process'!#REF!)</f>
      </c>
    </row>
    <row r="302" spans="1:15" x14ac:dyDescent="0.25">
      <c r="A302" s="56">
        <f>IF('Attīrīšanas process'!#REF!="","",'Attīrīšanas process'!#REF!)</f>
      </c>
      <c r="B302" s="56">
        <f>IF('Attīrīšanas process'!#REF!="","",'Attīrīšanas process'!#REF!)</f>
      </c>
      <c r="C302" s="56">
        <f>IF('Attīrīšanas process'!#REF!="","",'Attīrīšanas process'!#REF!)</f>
      </c>
      <c r="D302" s="56">
        <f>IF('Attīrīšanas process'!#REF!="","",'Attīrīšanas process'!#REF!)</f>
      </c>
      <c r="E302" s="56">
        <f>IF('Attīrīšanas process'!#REF!="","",'Attīrīšanas process'!#REF!)</f>
      </c>
      <c r="F302" s="56">
        <f>IF('Attīrīšanas process'!#REF!="","",'Attīrīšanas process'!#REF!)</f>
      </c>
      <c r="G302" s="56">
        <f>IF('Attīrīšanas process'!#REF!="","",'Attīrīšanas process'!#REF!)</f>
      </c>
      <c r="H302" s="56">
        <f>IF('Attīrīšanas process'!#REF!="","",'Attīrīšanas process'!#REF!)</f>
      </c>
      <c r="I302" s="56">
        <f>IF('Attīrīšanas process'!#REF!="","",'Attīrīšanas process'!#REF!)</f>
      </c>
      <c r="J302" s="56">
        <f>IF('Attīrīšanas process'!#REF!="","",'Attīrīšanas process'!#REF!)</f>
      </c>
      <c r="K302" s="56">
        <f>IF('Attīrīšanas process'!#REF!="","",'Attīrīšanas process'!#REF!)</f>
      </c>
      <c r="L302" s="56">
        <f>IF('Attīrīšanas process'!#REF!="","",'Attīrīšanas process'!#REF!)</f>
      </c>
      <c r="M302" s="56">
        <f>IF('Attīrīšanas process'!#REF!="","",'Attīrīšanas process'!#REF!)</f>
      </c>
      <c r="N302" s="56">
        <f>IF('Attīrīšanas process'!#REF!="","",'Attīrīšanas process'!#REF!)</f>
      </c>
      <c r="O302" s="56">
        <f>IF('Attīrīšanas process'!#REF!="","",'Attīrīšanas process'!#REF!)</f>
      </c>
    </row>
    <row r="303" spans="1:15" x14ac:dyDescent="0.25">
      <c r="A303" s="36">
        <f>IF('Torņi, rezervuāri, sūkņi'!A5="","",'Torņi, rezervuāri, sūkņi'!A5)</f>
      </c>
      <c r="B303" s="36">
        <f>IF('Torņi, rezervuāri, sūkņi'!B5="","",'Torņi, rezervuāri, sūkņi'!B5)</f>
      </c>
      <c r="C303" s="36">
        <f>IF('Torņi, rezervuāri, sūkņi'!C5="","",'Torņi, rezervuāri, sūkņi'!C5)</f>
      </c>
      <c r="D303" s="36">
        <f>IF('Torņi, rezervuāri, sūkņi'!D5="","",'Torņi, rezervuāri, sūkņi'!D5)</f>
      </c>
      <c r="E303" s="36">
        <f>IF('Torņi, rezervuāri, sūkņi'!E5="","",'Torņi, rezervuāri, sūkņi'!E5)</f>
      </c>
      <c r="F303" s="36">
        <f>IF('Torņi, rezervuāri, sūkņi'!F5="","",'Torņi, rezervuāri, sūkņi'!F5)</f>
      </c>
      <c r="G303" s="36">
        <f>IF('Torņi, rezervuāri, sūkņi'!G5="","",'Torņi, rezervuāri, sūkņi'!G5)</f>
      </c>
      <c r="H303" s="36">
        <f>IF('Torņi, rezervuāri, sūkņi'!H5="","",'Torņi, rezervuāri, sūkņi'!H5)</f>
      </c>
      <c r="I303" s="36">
        <f>IF('Torņi, rezervuāri, sūkņi'!I5="","",'Torņi, rezervuāri, sūkņi'!I5)</f>
      </c>
      <c r="J303" s="36">
        <f>IF('Torņi, rezervuāri, sūkņi'!J5="","",'Torņi, rezervuāri, sūkņi'!J5)</f>
      </c>
      <c r="K303" s="36">
        <f>IF('Torņi, rezervuāri, sūkņi'!K5="","",'Torņi, rezervuāri, sūkņi'!K5)</f>
      </c>
      <c r="L303" s="36">
        <f>IF('Torņi, rezervuāri, sūkņi'!L5="","",'Torņi, rezervuāri, sūkņi'!L5)</f>
      </c>
      <c r="M303" s="36">
        <f>IF('Torņi, rezervuāri, sūkņi'!M5="","",'Torņi, rezervuāri, sūkņi'!M5)</f>
      </c>
      <c r="N303" s="36">
        <f>IF('Torņi, rezervuāri, sūkņi'!N5="","",'Torņi, rezervuāri, sūkņi'!N5)</f>
      </c>
      <c r="O303" s="36">
        <f>IF('Torņi, rezervuāri, sūkņi'!O5="","",'Torņi, rezervuāri, sūkņi'!O5)</f>
      </c>
    </row>
    <row r="304" spans="1:15" x14ac:dyDescent="0.25">
      <c r="A304" s="56">
        <f>IF('Torņi, rezervuāri, sūkņi'!A6="","",'Torņi, rezervuāri, sūkņi'!A6)</f>
      </c>
      <c r="B304" s="56">
        <f>IF('Torņi, rezervuāri, sūkņi'!B6="","",'Torņi, rezervuāri, sūkņi'!B6)</f>
      </c>
      <c r="C304" s="56">
        <f>IF('Torņi, rezervuāri, sūkņi'!C6="","",'Torņi, rezervuāri, sūkņi'!C6)</f>
      </c>
      <c r="D304" s="56">
        <f>IF('Torņi, rezervuāri, sūkņi'!D6="","",'Torņi, rezervuāri, sūkņi'!D6)</f>
      </c>
      <c r="E304" s="56">
        <f>IF('Torņi, rezervuāri, sūkņi'!E6="","",'Torņi, rezervuāri, sūkņi'!E6)</f>
      </c>
      <c r="F304" s="56">
        <f>IF('Torņi, rezervuāri, sūkņi'!F6="","",'Torņi, rezervuāri, sūkņi'!F6)</f>
      </c>
      <c r="G304" s="56">
        <f>IF('Torņi, rezervuāri, sūkņi'!G6="","",'Torņi, rezervuāri, sūkņi'!G6)</f>
      </c>
      <c r="H304" s="56">
        <f>IF('Torņi, rezervuāri, sūkņi'!H6="","",'Torņi, rezervuāri, sūkņi'!H6)</f>
      </c>
      <c r="I304" s="56">
        <f>IF('Torņi, rezervuāri, sūkņi'!I6="","",'Torņi, rezervuāri, sūkņi'!I6)</f>
      </c>
      <c r="J304" s="56">
        <f>IF('Torņi, rezervuāri, sūkņi'!J6="","",'Torņi, rezervuāri, sūkņi'!J6)</f>
      </c>
      <c r="K304" s="56">
        <f>IF('Torņi, rezervuāri, sūkņi'!K6="","",'Torņi, rezervuāri, sūkņi'!K6)</f>
      </c>
      <c r="L304" s="56">
        <f>IF('Torņi, rezervuāri, sūkņi'!L6="","",'Torņi, rezervuāri, sūkņi'!L6)</f>
      </c>
      <c r="M304" s="56">
        <f>IF('Torņi, rezervuāri, sūkņi'!M6="","",'Torņi, rezervuāri, sūkņi'!M6)</f>
      </c>
      <c r="N304" s="56">
        <f>IF('Torņi, rezervuāri, sūkņi'!N6="","",'Torņi, rezervuāri, sūkņi'!N6)</f>
      </c>
      <c r="O304" s="56">
        <f>IF('Torņi, rezervuāri, sūkņi'!O6="","",'Torņi, rezervuāri, sūkņi'!O6)</f>
      </c>
    </row>
    <row r="305" spans="1:15" x14ac:dyDescent="0.25">
      <c r="A305" s="56">
        <f>IF('Torņi, rezervuāri, sūkņi'!A7="","",'Torņi, rezervuāri, sūkņi'!A7)</f>
      </c>
      <c r="B305" s="56">
        <f>IF('Torņi, rezervuāri, sūkņi'!B7="","",'Torņi, rezervuāri, sūkņi'!B7)</f>
      </c>
      <c r="C305" s="56">
        <f>IF('Torņi, rezervuāri, sūkņi'!C7="","",'Torņi, rezervuāri, sūkņi'!C7)</f>
      </c>
      <c r="D305" s="56">
        <f>IF('Torņi, rezervuāri, sūkņi'!D7="","",'Torņi, rezervuāri, sūkņi'!D7)</f>
      </c>
      <c r="E305" s="56">
        <f>IF('Torņi, rezervuāri, sūkņi'!E7="","",'Torņi, rezervuāri, sūkņi'!E7)</f>
      </c>
      <c r="F305" s="56">
        <f>IF('Torņi, rezervuāri, sūkņi'!F7="","",'Torņi, rezervuāri, sūkņi'!F7)</f>
      </c>
      <c r="G305" s="56">
        <f>IF('Torņi, rezervuāri, sūkņi'!G7="","",'Torņi, rezervuāri, sūkņi'!G7)</f>
      </c>
      <c r="H305" s="56">
        <f>IF('Torņi, rezervuāri, sūkņi'!H7="","",'Torņi, rezervuāri, sūkņi'!H7)</f>
      </c>
      <c r="I305" s="56">
        <f>IF('Torņi, rezervuāri, sūkņi'!I7="","",'Torņi, rezervuāri, sūkņi'!I7)</f>
      </c>
      <c r="J305" s="56">
        <f>IF('Torņi, rezervuāri, sūkņi'!J7="","",'Torņi, rezervuāri, sūkņi'!J7)</f>
      </c>
      <c r="K305" s="56">
        <f>IF('Torņi, rezervuāri, sūkņi'!K7="","",'Torņi, rezervuāri, sūkņi'!K7)</f>
      </c>
      <c r="L305" s="56">
        <f>IF('Torņi, rezervuāri, sūkņi'!L7="","",'Torņi, rezervuāri, sūkņi'!L7)</f>
      </c>
      <c r="M305" s="56">
        <f>IF('Torņi, rezervuāri, sūkņi'!M7="","",'Torņi, rezervuāri, sūkņi'!M7)</f>
      </c>
      <c r="N305" s="56">
        <f>IF('Torņi, rezervuāri, sūkņi'!N7="","",'Torņi, rezervuāri, sūkņi'!N7)</f>
      </c>
      <c r="O305" s="56">
        <f>IF('Torņi, rezervuāri, sūkņi'!O7="","",'Torņi, rezervuāri, sūkņi'!O7)</f>
      </c>
    </row>
    <row r="306" spans="1:15" x14ac:dyDescent="0.25">
      <c r="A306" s="56">
        <f>IF('Torņi, rezervuāri, sūkņi'!A8="","",'Torņi, rezervuāri, sūkņi'!A8)</f>
      </c>
      <c r="B306" s="56">
        <f>IF('Torņi, rezervuāri, sūkņi'!B8="","",'Torņi, rezervuāri, sūkņi'!B8)</f>
      </c>
      <c r="C306" s="56">
        <f>IF('Torņi, rezervuāri, sūkņi'!C8="","",'Torņi, rezervuāri, sūkņi'!C8)</f>
      </c>
      <c r="D306" s="56">
        <f>IF('Torņi, rezervuāri, sūkņi'!D8="","",'Torņi, rezervuāri, sūkņi'!D8)</f>
      </c>
      <c r="E306" s="56">
        <f>IF('Torņi, rezervuāri, sūkņi'!E8="","",'Torņi, rezervuāri, sūkņi'!E8)</f>
      </c>
      <c r="F306" s="56">
        <f>IF('Torņi, rezervuāri, sūkņi'!F8="","",'Torņi, rezervuāri, sūkņi'!F8)</f>
      </c>
      <c r="G306" s="56">
        <f>IF('Torņi, rezervuāri, sūkņi'!G8="","",'Torņi, rezervuāri, sūkņi'!G8)</f>
      </c>
      <c r="H306" s="56">
        <f>IF('Torņi, rezervuāri, sūkņi'!H8="","",'Torņi, rezervuāri, sūkņi'!H8)</f>
      </c>
      <c r="I306" s="56">
        <f>IF('Torņi, rezervuāri, sūkņi'!I8="","",'Torņi, rezervuāri, sūkņi'!I8)</f>
      </c>
      <c r="J306" s="56">
        <f>IF('Torņi, rezervuāri, sūkņi'!J8="","",'Torņi, rezervuāri, sūkņi'!J8)</f>
      </c>
      <c r="K306" s="56">
        <f>IF('Torņi, rezervuāri, sūkņi'!K8="","",'Torņi, rezervuāri, sūkņi'!K8)</f>
      </c>
      <c r="L306" s="56">
        <f>IF('Torņi, rezervuāri, sūkņi'!L8="","",'Torņi, rezervuāri, sūkņi'!L8)</f>
      </c>
      <c r="M306" s="56">
        <f>IF('Torņi, rezervuāri, sūkņi'!M8="","",'Torņi, rezervuāri, sūkņi'!M8)</f>
      </c>
      <c r="N306" s="56">
        <f>IF('Torņi, rezervuāri, sūkņi'!N8="","",'Torņi, rezervuāri, sūkņi'!N8)</f>
      </c>
      <c r="O306" s="56">
        <f>IF('Torņi, rezervuāri, sūkņi'!O8="","",'Torņi, rezervuāri, sūkņi'!O8)</f>
      </c>
    </row>
    <row r="307" spans="1:15" x14ac:dyDescent="0.25">
      <c r="A307" s="56">
        <f>IF('Torņi, rezervuāri, sūkņi'!A9="","",'Torņi, rezervuāri, sūkņi'!A9)</f>
      </c>
      <c r="B307" s="56">
        <f>IF('Torņi, rezervuāri, sūkņi'!B9="","",'Torņi, rezervuāri, sūkņi'!B9)</f>
      </c>
      <c r="C307" s="56">
        <f>IF('Torņi, rezervuāri, sūkņi'!C9="","",'Torņi, rezervuāri, sūkņi'!C9)</f>
      </c>
      <c r="D307" s="56">
        <f>IF('Torņi, rezervuāri, sūkņi'!D9="","",'Torņi, rezervuāri, sūkņi'!D9)</f>
      </c>
      <c r="E307" s="56">
        <f>IF('Torņi, rezervuāri, sūkņi'!E9="","",'Torņi, rezervuāri, sūkņi'!E9)</f>
      </c>
      <c r="F307" s="56">
        <f>IF('Torņi, rezervuāri, sūkņi'!F9="","",'Torņi, rezervuāri, sūkņi'!F9)</f>
      </c>
      <c r="G307" s="56">
        <f>IF('Torņi, rezervuāri, sūkņi'!G9="","",'Torņi, rezervuāri, sūkņi'!G9)</f>
      </c>
      <c r="H307" s="56">
        <f>IF('Torņi, rezervuāri, sūkņi'!H9="","",'Torņi, rezervuāri, sūkņi'!H9)</f>
      </c>
      <c r="I307" s="56">
        <f>IF('Torņi, rezervuāri, sūkņi'!I9="","",'Torņi, rezervuāri, sūkņi'!I9)</f>
      </c>
      <c r="J307" s="56">
        <f>IF('Torņi, rezervuāri, sūkņi'!J9="","",'Torņi, rezervuāri, sūkņi'!J9)</f>
      </c>
      <c r="K307" s="56">
        <f>IF('Torņi, rezervuāri, sūkņi'!K9="","",'Torņi, rezervuāri, sūkņi'!K9)</f>
      </c>
      <c r="L307" s="56">
        <f>IF('Torņi, rezervuāri, sūkņi'!L9="","",'Torņi, rezervuāri, sūkņi'!L9)</f>
      </c>
      <c r="M307" s="56">
        <f>IF('Torņi, rezervuāri, sūkņi'!M9="","",'Torņi, rezervuāri, sūkņi'!M9)</f>
      </c>
      <c r="N307" s="56">
        <f>IF('Torņi, rezervuāri, sūkņi'!N9="","",'Torņi, rezervuāri, sūkņi'!N9)</f>
      </c>
      <c r="O307" s="56">
        <f>IF('Torņi, rezervuāri, sūkņi'!O9="","",'Torņi, rezervuāri, sūkņi'!O9)</f>
      </c>
    </row>
    <row r="308" spans="1:15" x14ac:dyDescent="0.25">
      <c r="A308" s="56">
        <f>IF('Torņi, rezervuāri, sūkņi'!A10="","",'Torņi, rezervuāri, sūkņi'!A10)</f>
      </c>
      <c r="B308" s="56">
        <f>IF('Torņi, rezervuāri, sūkņi'!B10="","",'Torņi, rezervuāri, sūkņi'!B10)</f>
      </c>
      <c r="C308" s="56">
        <f>IF('Torņi, rezervuāri, sūkņi'!C10="","",'Torņi, rezervuāri, sūkņi'!C10)</f>
      </c>
      <c r="D308" s="56">
        <f>IF('Torņi, rezervuāri, sūkņi'!D10="","",'Torņi, rezervuāri, sūkņi'!D10)</f>
      </c>
      <c r="E308" s="56">
        <f>IF('Torņi, rezervuāri, sūkņi'!E10="","",'Torņi, rezervuāri, sūkņi'!E10)</f>
      </c>
      <c r="F308" s="56">
        <f>IF('Torņi, rezervuāri, sūkņi'!F10="","",'Torņi, rezervuāri, sūkņi'!F10)</f>
      </c>
      <c r="G308" s="56">
        <f>IF('Torņi, rezervuāri, sūkņi'!G10="","",'Torņi, rezervuāri, sūkņi'!G10)</f>
      </c>
      <c r="H308" s="56">
        <f>IF('Torņi, rezervuāri, sūkņi'!H10="","",'Torņi, rezervuāri, sūkņi'!H10)</f>
      </c>
      <c r="I308" s="56">
        <f>IF('Torņi, rezervuāri, sūkņi'!I10="","",'Torņi, rezervuāri, sūkņi'!I10)</f>
      </c>
      <c r="J308" s="56">
        <f>IF('Torņi, rezervuāri, sūkņi'!J10="","",'Torņi, rezervuāri, sūkņi'!J10)</f>
      </c>
      <c r="K308" s="56">
        <f>IF('Torņi, rezervuāri, sūkņi'!K10="","",'Torņi, rezervuāri, sūkņi'!K10)</f>
      </c>
      <c r="L308" s="56">
        <f>IF('Torņi, rezervuāri, sūkņi'!L10="","",'Torņi, rezervuāri, sūkņi'!L10)</f>
      </c>
      <c r="M308" s="56">
        <f>IF('Torņi, rezervuāri, sūkņi'!M10="","",'Torņi, rezervuāri, sūkņi'!M10)</f>
      </c>
      <c r="N308" s="56">
        <f>IF('Torņi, rezervuāri, sūkņi'!N10="","",'Torņi, rezervuāri, sūkņi'!N10)</f>
      </c>
      <c r="O308" s="56">
        <f>IF('Torņi, rezervuāri, sūkņi'!O10="","",'Torņi, rezervuāri, sūkņi'!O10)</f>
      </c>
    </row>
    <row r="309" spans="1:15" x14ac:dyDescent="0.25">
      <c r="A309" s="56">
        <f>IF('Torņi, rezervuāri, sūkņi'!A11="","",'Torņi, rezervuāri, sūkņi'!A11)</f>
      </c>
      <c r="B309" s="56">
        <f>IF('Torņi, rezervuāri, sūkņi'!B11="","",'Torņi, rezervuāri, sūkņi'!B11)</f>
      </c>
      <c r="C309" s="56">
        <f>IF('Torņi, rezervuāri, sūkņi'!C11="","",'Torņi, rezervuāri, sūkņi'!C11)</f>
      </c>
      <c r="D309" s="56">
        <f>IF('Torņi, rezervuāri, sūkņi'!D11="","",'Torņi, rezervuāri, sūkņi'!D11)</f>
      </c>
      <c r="E309" s="56">
        <f>IF('Torņi, rezervuāri, sūkņi'!E11="","",'Torņi, rezervuāri, sūkņi'!E11)</f>
      </c>
      <c r="F309" s="56">
        <f>IF('Torņi, rezervuāri, sūkņi'!F11="","",'Torņi, rezervuāri, sūkņi'!F11)</f>
      </c>
      <c r="G309" s="56">
        <f>IF('Torņi, rezervuāri, sūkņi'!G11="","",'Torņi, rezervuāri, sūkņi'!G11)</f>
      </c>
      <c r="H309" s="56">
        <f>IF('Torņi, rezervuāri, sūkņi'!H11="","",'Torņi, rezervuāri, sūkņi'!H11)</f>
      </c>
      <c r="I309" s="56">
        <f>IF('Torņi, rezervuāri, sūkņi'!I11="","",'Torņi, rezervuāri, sūkņi'!I11)</f>
      </c>
      <c r="J309" s="56">
        <f>IF('Torņi, rezervuāri, sūkņi'!J11="","",'Torņi, rezervuāri, sūkņi'!J11)</f>
      </c>
      <c r="K309" s="56">
        <f>IF('Torņi, rezervuāri, sūkņi'!K11="","",'Torņi, rezervuāri, sūkņi'!K11)</f>
      </c>
      <c r="L309" s="56">
        <f>IF('Torņi, rezervuāri, sūkņi'!L11="","",'Torņi, rezervuāri, sūkņi'!L11)</f>
      </c>
      <c r="M309" s="56">
        <f>IF('Torņi, rezervuāri, sūkņi'!M11="","",'Torņi, rezervuāri, sūkņi'!M11)</f>
      </c>
      <c r="N309" s="56">
        <f>IF('Torņi, rezervuāri, sūkņi'!N11="","",'Torņi, rezervuāri, sūkņi'!N11)</f>
      </c>
      <c r="O309" s="56">
        <f>IF('Torņi, rezervuāri, sūkņi'!O11="","",'Torņi, rezervuāri, sūkņi'!O11)</f>
      </c>
    </row>
    <row r="310" spans="1:15" x14ac:dyDescent="0.25">
      <c r="A310" s="56">
        <f>IF('Torņi, rezervuāri, sūkņi'!A12="","",'Torņi, rezervuāri, sūkņi'!A12)</f>
      </c>
      <c r="B310" s="56">
        <f>IF('Torņi, rezervuāri, sūkņi'!B12="","",'Torņi, rezervuāri, sūkņi'!B12)</f>
      </c>
      <c r="C310" s="56">
        <f>IF('Torņi, rezervuāri, sūkņi'!C12="","",'Torņi, rezervuāri, sūkņi'!C12)</f>
      </c>
      <c r="D310" s="56">
        <f>IF('Torņi, rezervuāri, sūkņi'!D12="","",'Torņi, rezervuāri, sūkņi'!D12)</f>
      </c>
      <c r="E310" s="56">
        <f>IF('Torņi, rezervuāri, sūkņi'!E12="","",'Torņi, rezervuāri, sūkņi'!E12)</f>
      </c>
      <c r="F310" s="56">
        <f>IF('Torņi, rezervuāri, sūkņi'!F12="","",'Torņi, rezervuāri, sūkņi'!F12)</f>
      </c>
      <c r="G310" s="56">
        <f>IF('Torņi, rezervuāri, sūkņi'!G12="","",'Torņi, rezervuāri, sūkņi'!G12)</f>
      </c>
      <c r="H310" s="56">
        <f>IF('Torņi, rezervuāri, sūkņi'!H12="","",'Torņi, rezervuāri, sūkņi'!H12)</f>
      </c>
      <c r="I310" s="56">
        <f>IF('Torņi, rezervuāri, sūkņi'!I12="","",'Torņi, rezervuāri, sūkņi'!I12)</f>
      </c>
      <c r="J310" s="56">
        <f>IF('Torņi, rezervuāri, sūkņi'!J12="","",'Torņi, rezervuāri, sūkņi'!J12)</f>
      </c>
      <c r="K310" s="56">
        <f>IF('Torņi, rezervuāri, sūkņi'!K12="","",'Torņi, rezervuāri, sūkņi'!K12)</f>
      </c>
      <c r="L310" s="56">
        <f>IF('Torņi, rezervuāri, sūkņi'!L12="","",'Torņi, rezervuāri, sūkņi'!L12)</f>
      </c>
      <c r="M310" s="56">
        <f>IF('Torņi, rezervuāri, sūkņi'!M12="","",'Torņi, rezervuāri, sūkņi'!M12)</f>
      </c>
      <c r="N310" s="56">
        <f>IF('Torņi, rezervuāri, sūkņi'!N12="","",'Torņi, rezervuāri, sūkņi'!N12)</f>
      </c>
      <c r="O310" s="56">
        <f>IF('Torņi, rezervuāri, sūkņi'!O12="","",'Torņi, rezervuāri, sūkņi'!O12)</f>
      </c>
    </row>
    <row r="311" spans="1:15" x14ac:dyDescent="0.25">
      <c r="A311" s="56">
        <f>IF('Torņi, rezervuāri, sūkņi'!A13="","",'Torņi, rezervuāri, sūkņi'!A13)</f>
      </c>
      <c r="B311" s="56">
        <f>IF('Torņi, rezervuāri, sūkņi'!B13="","",'Torņi, rezervuāri, sūkņi'!B13)</f>
      </c>
      <c r="C311" s="56">
        <f>IF('Torņi, rezervuāri, sūkņi'!C13="","",'Torņi, rezervuāri, sūkņi'!C13)</f>
      </c>
      <c r="D311" s="56">
        <f>IF('Torņi, rezervuāri, sūkņi'!D13="","",'Torņi, rezervuāri, sūkņi'!D13)</f>
      </c>
      <c r="E311" s="56">
        <f>IF('Torņi, rezervuāri, sūkņi'!E13="","",'Torņi, rezervuāri, sūkņi'!E13)</f>
      </c>
      <c r="F311" s="56">
        <f>IF('Torņi, rezervuāri, sūkņi'!F13="","",'Torņi, rezervuāri, sūkņi'!F13)</f>
      </c>
      <c r="G311" s="56">
        <f>IF('Torņi, rezervuāri, sūkņi'!G13="","",'Torņi, rezervuāri, sūkņi'!G13)</f>
      </c>
      <c r="H311" s="56">
        <f>IF('Torņi, rezervuāri, sūkņi'!H13="","",'Torņi, rezervuāri, sūkņi'!H13)</f>
      </c>
      <c r="I311" s="56">
        <f>IF('Torņi, rezervuāri, sūkņi'!I13="","",'Torņi, rezervuāri, sūkņi'!I13)</f>
      </c>
      <c r="J311" s="56">
        <f>IF('Torņi, rezervuāri, sūkņi'!J13="","",'Torņi, rezervuāri, sūkņi'!J13)</f>
      </c>
      <c r="K311" s="56">
        <f>IF('Torņi, rezervuāri, sūkņi'!K13="","",'Torņi, rezervuāri, sūkņi'!K13)</f>
      </c>
      <c r="L311" s="56">
        <f>IF('Torņi, rezervuāri, sūkņi'!L13="","",'Torņi, rezervuāri, sūkņi'!L13)</f>
      </c>
      <c r="M311" s="56">
        <f>IF('Torņi, rezervuāri, sūkņi'!M13="","",'Torņi, rezervuāri, sūkņi'!M13)</f>
      </c>
      <c r="N311" s="56">
        <f>IF('Torņi, rezervuāri, sūkņi'!N13="","",'Torņi, rezervuāri, sūkņi'!N13)</f>
      </c>
      <c r="O311" s="56">
        <f>IF('Torņi, rezervuāri, sūkņi'!O13="","",'Torņi, rezervuāri, sūkņi'!O13)</f>
      </c>
    </row>
    <row r="312" spans="1:15" x14ac:dyDescent="0.25">
      <c r="A312" s="56">
        <f>IF('Torņi, rezervuāri, sūkņi'!A14="","",'Torņi, rezervuāri, sūkņi'!A14)</f>
      </c>
      <c r="B312" s="56">
        <f>IF('Torņi, rezervuāri, sūkņi'!B14="","",'Torņi, rezervuāri, sūkņi'!B14)</f>
      </c>
      <c r="C312" s="56">
        <f>IF('Torņi, rezervuāri, sūkņi'!C14="","",'Torņi, rezervuāri, sūkņi'!C14)</f>
      </c>
      <c r="D312" s="56">
        <f>IF('Torņi, rezervuāri, sūkņi'!D14="","",'Torņi, rezervuāri, sūkņi'!D14)</f>
      </c>
      <c r="E312" s="56">
        <f>IF('Torņi, rezervuāri, sūkņi'!E14="","",'Torņi, rezervuāri, sūkņi'!E14)</f>
      </c>
      <c r="F312" s="56">
        <f>IF('Torņi, rezervuāri, sūkņi'!F14="","",'Torņi, rezervuāri, sūkņi'!F14)</f>
      </c>
      <c r="G312" s="56">
        <f>IF('Torņi, rezervuāri, sūkņi'!G14="","",'Torņi, rezervuāri, sūkņi'!G14)</f>
      </c>
      <c r="H312" s="56">
        <f>IF('Torņi, rezervuāri, sūkņi'!H14="","",'Torņi, rezervuāri, sūkņi'!H14)</f>
      </c>
      <c r="I312" s="56">
        <f>IF('Torņi, rezervuāri, sūkņi'!I14="","",'Torņi, rezervuāri, sūkņi'!I14)</f>
      </c>
      <c r="J312" s="56">
        <f>IF('Torņi, rezervuāri, sūkņi'!J14="","",'Torņi, rezervuāri, sūkņi'!J14)</f>
      </c>
      <c r="K312" s="56">
        <f>IF('Torņi, rezervuāri, sūkņi'!K14="","",'Torņi, rezervuāri, sūkņi'!K14)</f>
      </c>
      <c r="L312" s="56">
        <f>IF('Torņi, rezervuāri, sūkņi'!L14="","",'Torņi, rezervuāri, sūkņi'!L14)</f>
      </c>
      <c r="M312" s="56">
        <f>IF('Torņi, rezervuāri, sūkņi'!M14="","",'Torņi, rezervuāri, sūkņi'!M14)</f>
      </c>
      <c r="N312" s="56">
        <f>IF('Torņi, rezervuāri, sūkņi'!N14="","",'Torņi, rezervuāri, sūkņi'!N14)</f>
      </c>
      <c r="O312" s="56">
        <f>IF('Torņi, rezervuāri, sūkņi'!O14="","",'Torņi, rezervuāri, sūkņi'!O14)</f>
      </c>
    </row>
    <row r="313" spans="1:15" x14ac:dyDescent="0.25">
      <c r="A313" s="56">
        <f>IF('Torņi, rezervuāri, sūkņi'!A15="","",'Torņi, rezervuāri, sūkņi'!A15)</f>
      </c>
      <c r="B313" s="56">
        <f>IF('Torņi, rezervuāri, sūkņi'!B15="","",'Torņi, rezervuāri, sūkņi'!B15)</f>
      </c>
      <c r="C313" s="56">
        <f>IF('Torņi, rezervuāri, sūkņi'!C15="","",'Torņi, rezervuāri, sūkņi'!C15)</f>
      </c>
      <c r="D313" s="56">
        <f>IF('Torņi, rezervuāri, sūkņi'!D15="","",'Torņi, rezervuāri, sūkņi'!D15)</f>
      </c>
      <c r="E313" s="56">
        <f>IF('Torņi, rezervuāri, sūkņi'!E15="","",'Torņi, rezervuāri, sūkņi'!E15)</f>
      </c>
      <c r="F313" s="56">
        <f>IF('Torņi, rezervuāri, sūkņi'!F15="","",'Torņi, rezervuāri, sūkņi'!F15)</f>
      </c>
      <c r="G313" s="56">
        <f>IF('Torņi, rezervuāri, sūkņi'!G15="","",'Torņi, rezervuāri, sūkņi'!G15)</f>
      </c>
      <c r="H313" s="56">
        <f>IF('Torņi, rezervuāri, sūkņi'!H15="","",'Torņi, rezervuāri, sūkņi'!H15)</f>
      </c>
      <c r="I313" s="56">
        <f>IF('Torņi, rezervuāri, sūkņi'!I15="","",'Torņi, rezervuāri, sūkņi'!I15)</f>
      </c>
      <c r="J313" s="56">
        <f>IF('Torņi, rezervuāri, sūkņi'!J15="","",'Torņi, rezervuāri, sūkņi'!J15)</f>
      </c>
      <c r="K313" s="56">
        <f>IF('Torņi, rezervuāri, sūkņi'!K15="","",'Torņi, rezervuāri, sūkņi'!K15)</f>
      </c>
      <c r="L313" s="56">
        <f>IF('Torņi, rezervuāri, sūkņi'!L15="","",'Torņi, rezervuāri, sūkņi'!L15)</f>
      </c>
      <c r="M313" s="56">
        <f>IF('Torņi, rezervuāri, sūkņi'!M15="","",'Torņi, rezervuāri, sūkņi'!M15)</f>
      </c>
      <c r="N313" s="56">
        <f>IF('Torņi, rezervuāri, sūkņi'!N15="","",'Torņi, rezervuāri, sūkņi'!N15)</f>
      </c>
      <c r="O313" s="56">
        <f>IF('Torņi, rezervuāri, sūkņi'!O15="","",'Torņi, rezervuāri, sūkņi'!O15)</f>
      </c>
    </row>
    <row r="314" spans="1:15" x14ac:dyDescent="0.25">
      <c r="A314" s="56">
        <f>IF('Torņi, rezervuāri, sūkņi'!A16="","",'Torņi, rezervuāri, sūkņi'!A16)</f>
      </c>
      <c r="B314" s="56">
        <f>IF('Torņi, rezervuāri, sūkņi'!B16="","",'Torņi, rezervuāri, sūkņi'!B16)</f>
      </c>
      <c r="C314" s="56">
        <f>IF('Torņi, rezervuāri, sūkņi'!C16="","",'Torņi, rezervuāri, sūkņi'!C16)</f>
      </c>
      <c r="D314" s="56">
        <f>IF('Torņi, rezervuāri, sūkņi'!D16="","",'Torņi, rezervuāri, sūkņi'!D16)</f>
      </c>
      <c r="E314" s="56">
        <f>IF('Torņi, rezervuāri, sūkņi'!E16="","",'Torņi, rezervuāri, sūkņi'!E16)</f>
      </c>
      <c r="F314" s="56">
        <f>IF('Torņi, rezervuāri, sūkņi'!F16="","",'Torņi, rezervuāri, sūkņi'!F16)</f>
      </c>
      <c r="G314" s="56">
        <f>IF('Torņi, rezervuāri, sūkņi'!G16="","",'Torņi, rezervuāri, sūkņi'!G16)</f>
      </c>
      <c r="H314" s="56">
        <f>IF('Torņi, rezervuāri, sūkņi'!H16="","",'Torņi, rezervuāri, sūkņi'!H16)</f>
      </c>
      <c r="I314" s="56">
        <f>IF('Torņi, rezervuāri, sūkņi'!I16="","",'Torņi, rezervuāri, sūkņi'!I16)</f>
      </c>
      <c r="J314" s="56">
        <f>IF('Torņi, rezervuāri, sūkņi'!J16="","",'Torņi, rezervuāri, sūkņi'!J16)</f>
      </c>
      <c r="K314" s="56">
        <f>IF('Torņi, rezervuāri, sūkņi'!K16="","",'Torņi, rezervuāri, sūkņi'!K16)</f>
      </c>
      <c r="L314" s="56">
        <f>IF('Torņi, rezervuāri, sūkņi'!L16="","",'Torņi, rezervuāri, sūkņi'!L16)</f>
      </c>
      <c r="M314" s="56">
        <f>IF('Torņi, rezervuāri, sūkņi'!M16="","",'Torņi, rezervuāri, sūkņi'!M16)</f>
      </c>
      <c r="N314" s="56">
        <f>IF('Torņi, rezervuāri, sūkņi'!N16="","",'Torņi, rezervuāri, sūkņi'!N16)</f>
      </c>
      <c r="O314" s="56">
        <f>IF('Torņi, rezervuāri, sūkņi'!O16="","",'Torņi, rezervuāri, sūkņi'!O16)</f>
      </c>
    </row>
    <row r="315" spans="1:15" x14ac:dyDescent="0.25">
      <c r="A315" s="56">
        <f>IF('Torņi, rezervuāri, sūkņi'!A17="","",'Torņi, rezervuāri, sūkņi'!A17)</f>
      </c>
      <c r="B315" s="56">
        <f>IF('Torņi, rezervuāri, sūkņi'!B17="","",'Torņi, rezervuāri, sūkņi'!B17)</f>
      </c>
      <c r="C315" s="56">
        <f>IF('Torņi, rezervuāri, sūkņi'!C17="","",'Torņi, rezervuāri, sūkņi'!C17)</f>
      </c>
      <c r="D315" s="56">
        <f>IF('Torņi, rezervuāri, sūkņi'!D17="","",'Torņi, rezervuāri, sūkņi'!D17)</f>
      </c>
      <c r="E315" s="56">
        <f>IF('Torņi, rezervuāri, sūkņi'!E17="","",'Torņi, rezervuāri, sūkņi'!E17)</f>
      </c>
      <c r="F315" s="56">
        <f>IF('Torņi, rezervuāri, sūkņi'!F17="","",'Torņi, rezervuāri, sūkņi'!F17)</f>
      </c>
      <c r="G315" s="56">
        <f>IF('Torņi, rezervuāri, sūkņi'!G17="","",'Torņi, rezervuāri, sūkņi'!G17)</f>
      </c>
      <c r="H315" s="56">
        <f>IF('Torņi, rezervuāri, sūkņi'!H17="","",'Torņi, rezervuāri, sūkņi'!H17)</f>
      </c>
      <c r="I315" s="56">
        <f>IF('Torņi, rezervuāri, sūkņi'!I17="","",'Torņi, rezervuāri, sūkņi'!I17)</f>
      </c>
      <c r="J315" s="56">
        <f>IF('Torņi, rezervuāri, sūkņi'!J17="","",'Torņi, rezervuāri, sūkņi'!J17)</f>
      </c>
      <c r="K315" s="56">
        <f>IF('Torņi, rezervuāri, sūkņi'!K17="","",'Torņi, rezervuāri, sūkņi'!K17)</f>
      </c>
      <c r="L315" s="56">
        <f>IF('Torņi, rezervuāri, sūkņi'!L17="","",'Torņi, rezervuāri, sūkņi'!L17)</f>
      </c>
      <c r="M315" s="56">
        <f>IF('Torņi, rezervuāri, sūkņi'!M17="","",'Torņi, rezervuāri, sūkņi'!M17)</f>
      </c>
      <c r="N315" s="56">
        <f>IF('Torņi, rezervuāri, sūkņi'!N17="","",'Torņi, rezervuāri, sūkņi'!N17)</f>
      </c>
      <c r="O315" s="56">
        <f>IF('Torņi, rezervuāri, sūkņi'!O17="","",'Torņi, rezervuāri, sūkņi'!O17)</f>
      </c>
    </row>
    <row r="316" spans="1:15" x14ac:dyDescent="0.25">
      <c r="A316" s="56">
        <f>IF('Torņi, rezervuāri, sūkņi'!A18="","",'Torņi, rezervuāri, sūkņi'!A18)</f>
      </c>
      <c r="B316" s="56">
        <f>IF('Torņi, rezervuāri, sūkņi'!B18="","",'Torņi, rezervuāri, sūkņi'!B18)</f>
      </c>
      <c r="C316" s="56">
        <f>IF('Torņi, rezervuāri, sūkņi'!C18="","",'Torņi, rezervuāri, sūkņi'!C18)</f>
      </c>
      <c r="D316" s="56">
        <f>IF('Torņi, rezervuāri, sūkņi'!D18="","",'Torņi, rezervuāri, sūkņi'!D18)</f>
      </c>
      <c r="E316" s="56">
        <f>IF('Torņi, rezervuāri, sūkņi'!E18="","",'Torņi, rezervuāri, sūkņi'!E18)</f>
      </c>
      <c r="F316" s="56">
        <f>IF('Torņi, rezervuāri, sūkņi'!F18="","",'Torņi, rezervuāri, sūkņi'!F18)</f>
      </c>
      <c r="G316" s="56">
        <f>IF('Torņi, rezervuāri, sūkņi'!G18="","",'Torņi, rezervuāri, sūkņi'!G18)</f>
      </c>
      <c r="H316" s="56">
        <f>IF('Torņi, rezervuāri, sūkņi'!H18="","",'Torņi, rezervuāri, sūkņi'!H18)</f>
      </c>
      <c r="I316" s="56">
        <f>IF('Torņi, rezervuāri, sūkņi'!I18="","",'Torņi, rezervuāri, sūkņi'!I18)</f>
      </c>
      <c r="J316" s="56">
        <f>IF('Torņi, rezervuāri, sūkņi'!J18="","",'Torņi, rezervuāri, sūkņi'!J18)</f>
      </c>
      <c r="K316" s="56">
        <f>IF('Torņi, rezervuāri, sūkņi'!K18="","",'Torņi, rezervuāri, sūkņi'!K18)</f>
      </c>
      <c r="L316" s="56">
        <f>IF('Torņi, rezervuāri, sūkņi'!L18="","",'Torņi, rezervuāri, sūkņi'!L18)</f>
      </c>
      <c r="M316" s="56">
        <f>IF('Torņi, rezervuāri, sūkņi'!M18="","",'Torņi, rezervuāri, sūkņi'!M18)</f>
      </c>
      <c r="N316" s="56">
        <f>IF('Torņi, rezervuāri, sūkņi'!N18="","",'Torņi, rezervuāri, sūkņi'!N18)</f>
      </c>
      <c r="O316" s="56">
        <f>IF('Torņi, rezervuāri, sūkņi'!O18="","",'Torņi, rezervuāri, sūkņi'!O18)</f>
      </c>
    </row>
    <row r="317" spans="1:15" x14ac:dyDescent="0.25">
      <c r="A317" s="56">
        <f>IF('Torņi, rezervuāri, sūkņi'!A19="","",'Torņi, rezervuāri, sūkņi'!A19)</f>
      </c>
      <c r="B317" s="56">
        <f>IF('Torņi, rezervuāri, sūkņi'!B19="","",'Torņi, rezervuāri, sūkņi'!B19)</f>
      </c>
      <c r="C317" s="56">
        <f>IF('Torņi, rezervuāri, sūkņi'!C19="","",'Torņi, rezervuāri, sūkņi'!C19)</f>
      </c>
      <c r="D317" s="56">
        <f>IF('Torņi, rezervuāri, sūkņi'!D19="","",'Torņi, rezervuāri, sūkņi'!D19)</f>
      </c>
      <c r="E317" s="56">
        <f>IF('Torņi, rezervuāri, sūkņi'!E19="","",'Torņi, rezervuāri, sūkņi'!E19)</f>
      </c>
      <c r="F317" s="56">
        <f>IF('Torņi, rezervuāri, sūkņi'!F19="","",'Torņi, rezervuāri, sūkņi'!F19)</f>
      </c>
      <c r="G317" s="56">
        <f>IF('Torņi, rezervuāri, sūkņi'!G19="","",'Torņi, rezervuāri, sūkņi'!G19)</f>
      </c>
      <c r="H317" s="56">
        <f>IF('Torņi, rezervuāri, sūkņi'!H19="","",'Torņi, rezervuāri, sūkņi'!H19)</f>
      </c>
      <c r="I317" s="56">
        <f>IF('Torņi, rezervuāri, sūkņi'!I19="","",'Torņi, rezervuāri, sūkņi'!I19)</f>
      </c>
      <c r="J317" s="56">
        <f>IF('Torņi, rezervuāri, sūkņi'!J19="","",'Torņi, rezervuāri, sūkņi'!J19)</f>
      </c>
      <c r="K317" s="56">
        <f>IF('Torņi, rezervuāri, sūkņi'!K19="","",'Torņi, rezervuāri, sūkņi'!K19)</f>
      </c>
      <c r="L317" s="56">
        <f>IF('Torņi, rezervuāri, sūkņi'!L19="","",'Torņi, rezervuāri, sūkņi'!L19)</f>
      </c>
      <c r="M317" s="56">
        <f>IF('Torņi, rezervuāri, sūkņi'!M19="","",'Torņi, rezervuāri, sūkņi'!M19)</f>
      </c>
      <c r="N317" s="56">
        <f>IF('Torņi, rezervuāri, sūkņi'!N19="","",'Torņi, rezervuāri, sūkņi'!N19)</f>
      </c>
      <c r="O317" s="56">
        <f>IF('Torņi, rezervuāri, sūkņi'!O19="","",'Torņi, rezervuāri, sūkņi'!O19)</f>
      </c>
    </row>
    <row r="318" spans="1:15" x14ac:dyDescent="0.25">
      <c r="A318" s="56">
        <f>IF('Torņi, rezervuāri, sūkņi'!A20="","",'Torņi, rezervuāri, sūkņi'!A20)</f>
      </c>
      <c r="B318" s="56">
        <f>IF('Torņi, rezervuāri, sūkņi'!B20="","",'Torņi, rezervuāri, sūkņi'!B20)</f>
      </c>
      <c r="C318" s="56">
        <f>IF('Torņi, rezervuāri, sūkņi'!C20="","",'Torņi, rezervuāri, sūkņi'!C20)</f>
      </c>
      <c r="D318" s="56">
        <f>IF('Torņi, rezervuāri, sūkņi'!D20="","",'Torņi, rezervuāri, sūkņi'!D20)</f>
      </c>
      <c r="E318" s="56">
        <f>IF('Torņi, rezervuāri, sūkņi'!E20="","",'Torņi, rezervuāri, sūkņi'!E20)</f>
      </c>
      <c r="F318" s="56">
        <f>IF('Torņi, rezervuāri, sūkņi'!F20="","",'Torņi, rezervuāri, sūkņi'!F20)</f>
      </c>
      <c r="G318" s="56">
        <f>IF('Torņi, rezervuāri, sūkņi'!G20="","",'Torņi, rezervuāri, sūkņi'!G20)</f>
      </c>
      <c r="H318" s="56">
        <f>IF('Torņi, rezervuāri, sūkņi'!H20="","",'Torņi, rezervuāri, sūkņi'!H20)</f>
      </c>
      <c r="I318" s="56">
        <f>IF('Torņi, rezervuāri, sūkņi'!I20="","",'Torņi, rezervuāri, sūkņi'!I20)</f>
      </c>
      <c r="J318" s="56">
        <f>IF('Torņi, rezervuāri, sūkņi'!J20="","",'Torņi, rezervuāri, sūkņi'!J20)</f>
      </c>
      <c r="K318" s="56">
        <f>IF('Torņi, rezervuāri, sūkņi'!K20="","",'Torņi, rezervuāri, sūkņi'!K20)</f>
      </c>
      <c r="L318" s="56">
        <f>IF('Torņi, rezervuāri, sūkņi'!L20="","",'Torņi, rezervuāri, sūkņi'!L20)</f>
      </c>
      <c r="M318" s="56">
        <f>IF('Torņi, rezervuāri, sūkņi'!M20="","",'Torņi, rezervuāri, sūkņi'!M20)</f>
      </c>
      <c r="N318" s="56">
        <f>IF('Torņi, rezervuāri, sūkņi'!N20="","",'Torņi, rezervuāri, sūkņi'!N20)</f>
      </c>
      <c r="O318" s="56">
        <f>IF('Torņi, rezervuāri, sūkņi'!O20="","",'Torņi, rezervuāri, sūkņi'!O20)</f>
      </c>
    </row>
    <row r="319" spans="1:15" x14ac:dyDescent="0.25">
      <c r="A319" s="56">
        <f>IF('Torņi, rezervuāri, sūkņi'!A21="","",'Torņi, rezervuāri, sūkņi'!A21)</f>
      </c>
      <c r="B319" s="56">
        <f>IF('Torņi, rezervuāri, sūkņi'!B21="","",'Torņi, rezervuāri, sūkņi'!B21)</f>
      </c>
      <c r="C319" s="56">
        <f>IF('Torņi, rezervuāri, sūkņi'!C21="","",'Torņi, rezervuāri, sūkņi'!C21)</f>
      </c>
      <c r="D319" s="56">
        <f>IF('Torņi, rezervuāri, sūkņi'!D21="","",'Torņi, rezervuāri, sūkņi'!D21)</f>
      </c>
      <c r="E319" s="56">
        <f>IF('Torņi, rezervuāri, sūkņi'!E21="","",'Torņi, rezervuāri, sūkņi'!E21)</f>
      </c>
      <c r="F319" s="56">
        <f>IF('Torņi, rezervuāri, sūkņi'!F21="","",'Torņi, rezervuāri, sūkņi'!F21)</f>
      </c>
      <c r="G319" s="56">
        <f>IF('Torņi, rezervuāri, sūkņi'!G21="","",'Torņi, rezervuāri, sūkņi'!G21)</f>
      </c>
      <c r="H319" s="56">
        <f>IF('Torņi, rezervuāri, sūkņi'!H21="","",'Torņi, rezervuāri, sūkņi'!H21)</f>
      </c>
      <c r="I319" s="56">
        <f>IF('Torņi, rezervuāri, sūkņi'!I21="","",'Torņi, rezervuāri, sūkņi'!I21)</f>
      </c>
      <c r="J319" s="56">
        <f>IF('Torņi, rezervuāri, sūkņi'!J21="","",'Torņi, rezervuāri, sūkņi'!J21)</f>
      </c>
      <c r="K319" s="56">
        <f>IF('Torņi, rezervuāri, sūkņi'!K21="","",'Torņi, rezervuāri, sūkņi'!K21)</f>
      </c>
      <c r="L319" s="56">
        <f>IF('Torņi, rezervuāri, sūkņi'!L21="","",'Torņi, rezervuāri, sūkņi'!L21)</f>
      </c>
      <c r="M319" s="56">
        <f>IF('Torņi, rezervuāri, sūkņi'!M21="","",'Torņi, rezervuāri, sūkņi'!M21)</f>
      </c>
      <c r="N319" s="56">
        <f>IF('Torņi, rezervuāri, sūkņi'!N21="","",'Torņi, rezervuāri, sūkņi'!N21)</f>
      </c>
      <c r="O319" s="56">
        <f>IF('Torņi, rezervuāri, sūkņi'!O21="","",'Torņi, rezervuāri, sūkņi'!O21)</f>
      </c>
    </row>
    <row r="320" spans="1:15" x14ac:dyDescent="0.25">
      <c r="A320" s="56">
        <f>IF('Torņi, rezervuāri, sūkņi'!A22="","",'Torņi, rezervuāri, sūkņi'!A22)</f>
      </c>
      <c r="B320" s="56">
        <f>IF('Torņi, rezervuāri, sūkņi'!B22="","",'Torņi, rezervuāri, sūkņi'!B22)</f>
      </c>
      <c r="C320" s="56">
        <f>IF('Torņi, rezervuāri, sūkņi'!C22="","",'Torņi, rezervuāri, sūkņi'!C22)</f>
      </c>
      <c r="D320" s="56">
        <f>IF('Torņi, rezervuāri, sūkņi'!D22="","",'Torņi, rezervuāri, sūkņi'!D22)</f>
      </c>
      <c r="E320" s="56">
        <f>IF('Torņi, rezervuāri, sūkņi'!E22="","",'Torņi, rezervuāri, sūkņi'!E22)</f>
      </c>
      <c r="F320" s="56">
        <f>IF('Torņi, rezervuāri, sūkņi'!F22="","",'Torņi, rezervuāri, sūkņi'!F22)</f>
      </c>
      <c r="G320" s="56">
        <f>IF('Torņi, rezervuāri, sūkņi'!G22="","",'Torņi, rezervuāri, sūkņi'!G22)</f>
      </c>
      <c r="H320" s="56">
        <f>IF('Torņi, rezervuāri, sūkņi'!H22="","",'Torņi, rezervuāri, sūkņi'!H22)</f>
      </c>
      <c r="I320" s="56">
        <f>IF('Torņi, rezervuāri, sūkņi'!I22="","",'Torņi, rezervuāri, sūkņi'!I22)</f>
      </c>
      <c r="J320" s="56">
        <f>IF('Torņi, rezervuāri, sūkņi'!J22="","",'Torņi, rezervuāri, sūkņi'!J22)</f>
      </c>
      <c r="K320" s="56">
        <f>IF('Torņi, rezervuāri, sūkņi'!K22="","",'Torņi, rezervuāri, sūkņi'!K22)</f>
      </c>
      <c r="L320" s="56">
        <f>IF('Torņi, rezervuāri, sūkņi'!L22="","",'Torņi, rezervuāri, sūkņi'!L22)</f>
      </c>
      <c r="M320" s="56">
        <f>IF('Torņi, rezervuāri, sūkņi'!M22="","",'Torņi, rezervuāri, sūkņi'!M22)</f>
      </c>
      <c r="N320" s="56">
        <f>IF('Torņi, rezervuāri, sūkņi'!N22="","",'Torņi, rezervuāri, sūkņi'!N22)</f>
      </c>
      <c r="O320" s="56">
        <f>IF('Torņi, rezervuāri, sūkņi'!O22="","",'Torņi, rezervuāri, sūkņi'!O22)</f>
      </c>
    </row>
    <row r="321" spans="1:15" x14ac:dyDescent="0.25">
      <c r="A321" s="56">
        <f>IF('Torņi, rezervuāri, sūkņi'!A23="","",'Torņi, rezervuāri, sūkņi'!A23)</f>
      </c>
      <c r="B321" s="56">
        <f>IF('Torņi, rezervuāri, sūkņi'!B23="","",'Torņi, rezervuāri, sūkņi'!B23)</f>
      </c>
      <c r="C321" s="56">
        <f>IF('Torņi, rezervuāri, sūkņi'!C23="","",'Torņi, rezervuāri, sūkņi'!C23)</f>
      </c>
      <c r="D321" s="56">
        <f>IF('Torņi, rezervuāri, sūkņi'!D23="","",'Torņi, rezervuāri, sūkņi'!D23)</f>
      </c>
      <c r="E321" s="56">
        <f>IF('Torņi, rezervuāri, sūkņi'!E23="","",'Torņi, rezervuāri, sūkņi'!E23)</f>
      </c>
      <c r="F321" s="56">
        <f>IF('Torņi, rezervuāri, sūkņi'!F23="","",'Torņi, rezervuāri, sūkņi'!F23)</f>
      </c>
      <c r="G321" s="56">
        <f>IF('Torņi, rezervuāri, sūkņi'!G23="","",'Torņi, rezervuāri, sūkņi'!G23)</f>
      </c>
      <c r="H321" s="56">
        <f>IF('Torņi, rezervuāri, sūkņi'!H23="","",'Torņi, rezervuāri, sūkņi'!H23)</f>
      </c>
      <c r="I321" s="56">
        <f>IF('Torņi, rezervuāri, sūkņi'!I23="","",'Torņi, rezervuāri, sūkņi'!I23)</f>
      </c>
      <c r="J321" s="56">
        <f>IF('Torņi, rezervuāri, sūkņi'!J23="","",'Torņi, rezervuāri, sūkņi'!J23)</f>
      </c>
      <c r="K321" s="56">
        <f>IF('Torņi, rezervuāri, sūkņi'!K23="","",'Torņi, rezervuāri, sūkņi'!K23)</f>
      </c>
      <c r="L321" s="56">
        <f>IF('Torņi, rezervuāri, sūkņi'!L23="","",'Torņi, rezervuāri, sūkņi'!L23)</f>
      </c>
      <c r="M321" s="56">
        <f>IF('Torņi, rezervuāri, sūkņi'!M23="","",'Torņi, rezervuāri, sūkņi'!M23)</f>
      </c>
      <c r="N321" s="56">
        <f>IF('Torņi, rezervuāri, sūkņi'!N23="","",'Torņi, rezervuāri, sūkņi'!N23)</f>
      </c>
      <c r="O321" s="56">
        <f>IF('Torņi, rezervuāri, sūkņi'!O23="","",'Torņi, rezervuāri, sūkņi'!O23)</f>
      </c>
    </row>
    <row r="322" spans="1:15" x14ac:dyDescent="0.25">
      <c r="A322" s="56">
        <f>IF('Torņi, rezervuāri, sūkņi'!A24="","",'Torņi, rezervuāri, sūkņi'!A24)</f>
      </c>
      <c r="B322" s="56">
        <f>IF('Torņi, rezervuāri, sūkņi'!B24="","",'Torņi, rezervuāri, sūkņi'!B24)</f>
      </c>
      <c r="C322" s="56">
        <f>IF('Torņi, rezervuāri, sūkņi'!C24="","",'Torņi, rezervuāri, sūkņi'!C24)</f>
      </c>
      <c r="D322" s="56">
        <f>IF('Torņi, rezervuāri, sūkņi'!D24="","",'Torņi, rezervuāri, sūkņi'!D24)</f>
      </c>
      <c r="E322" s="56">
        <f>IF('Torņi, rezervuāri, sūkņi'!E24="","",'Torņi, rezervuāri, sūkņi'!E24)</f>
      </c>
      <c r="F322" s="56">
        <f>IF('Torņi, rezervuāri, sūkņi'!F24="","",'Torņi, rezervuāri, sūkņi'!F24)</f>
      </c>
      <c r="G322" s="56">
        <f>IF('Torņi, rezervuāri, sūkņi'!G24="","",'Torņi, rezervuāri, sūkņi'!G24)</f>
      </c>
      <c r="H322" s="56">
        <f>IF('Torņi, rezervuāri, sūkņi'!H24="","",'Torņi, rezervuāri, sūkņi'!H24)</f>
      </c>
      <c r="I322" s="56">
        <f>IF('Torņi, rezervuāri, sūkņi'!I24="","",'Torņi, rezervuāri, sūkņi'!I24)</f>
      </c>
      <c r="J322" s="56">
        <f>IF('Torņi, rezervuāri, sūkņi'!J24="","",'Torņi, rezervuāri, sūkņi'!J24)</f>
      </c>
      <c r="K322" s="56">
        <f>IF('Torņi, rezervuāri, sūkņi'!K24="","",'Torņi, rezervuāri, sūkņi'!K24)</f>
      </c>
      <c r="L322" s="56">
        <f>IF('Torņi, rezervuāri, sūkņi'!L24="","",'Torņi, rezervuāri, sūkņi'!L24)</f>
      </c>
      <c r="M322" s="56">
        <f>IF('Torņi, rezervuāri, sūkņi'!M24="","",'Torņi, rezervuāri, sūkņi'!M24)</f>
      </c>
      <c r="N322" s="56">
        <f>IF('Torņi, rezervuāri, sūkņi'!N24="","",'Torņi, rezervuāri, sūkņi'!N24)</f>
      </c>
      <c r="O322" s="56">
        <f>IF('Torņi, rezervuāri, sūkņi'!O24="","",'Torņi, rezervuāri, sūkņi'!O24)</f>
      </c>
    </row>
    <row r="323" spans="1:15" x14ac:dyDescent="0.25">
      <c r="A323" s="56">
        <f>IF('Torņi, rezervuāri, sūkņi'!A25="","",'Torņi, rezervuāri, sūkņi'!A25)</f>
      </c>
      <c r="B323" s="56">
        <f>IF('Torņi, rezervuāri, sūkņi'!B25="","",'Torņi, rezervuāri, sūkņi'!B25)</f>
      </c>
      <c r="C323" s="56">
        <f>IF('Torņi, rezervuāri, sūkņi'!C25="","",'Torņi, rezervuāri, sūkņi'!C25)</f>
      </c>
      <c r="D323" s="56">
        <f>IF('Torņi, rezervuāri, sūkņi'!D25="","",'Torņi, rezervuāri, sūkņi'!D25)</f>
      </c>
      <c r="E323" s="56">
        <f>IF('Torņi, rezervuāri, sūkņi'!E25="","",'Torņi, rezervuāri, sūkņi'!E25)</f>
      </c>
      <c r="F323" s="56">
        <f>IF('Torņi, rezervuāri, sūkņi'!F25="","",'Torņi, rezervuāri, sūkņi'!F25)</f>
      </c>
      <c r="G323" s="56">
        <f>IF('Torņi, rezervuāri, sūkņi'!G25="","",'Torņi, rezervuāri, sūkņi'!G25)</f>
      </c>
      <c r="H323" s="56">
        <f>IF('Torņi, rezervuāri, sūkņi'!H25="","",'Torņi, rezervuāri, sūkņi'!H25)</f>
      </c>
      <c r="I323" s="56">
        <f>IF('Torņi, rezervuāri, sūkņi'!I25="","",'Torņi, rezervuāri, sūkņi'!I25)</f>
      </c>
      <c r="J323" s="56">
        <f>IF('Torņi, rezervuāri, sūkņi'!J25="","",'Torņi, rezervuāri, sūkņi'!J25)</f>
      </c>
      <c r="K323" s="56">
        <f>IF('Torņi, rezervuāri, sūkņi'!K25="","",'Torņi, rezervuāri, sūkņi'!K25)</f>
      </c>
      <c r="L323" s="56">
        <f>IF('Torņi, rezervuāri, sūkņi'!L25="","",'Torņi, rezervuāri, sūkņi'!L25)</f>
      </c>
      <c r="M323" s="56">
        <f>IF('Torņi, rezervuāri, sūkņi'!M25="","",'Torņi, rezervuāri, sūkņi'!M25)</f>
      </c>
      <c r="N323" s="56">
        <f>IF('Torņi, rezervuāri, sūkņi'!N25="","",'Torņi, rezervuāri, sūkņi'!N25)</f>
      </c>
      <c r="O323" s="56">
        <f>IF('Torņi, rezervuāri, sūkņi'!O25="","",'Torņi, rezervuāri, sūkņi'!O25)</f>
      </c>
    </row>
    <row r="324" spans="1:15" x14ac:dyDescent="0.25">
      <c r="A324" s="56">
        <f>IF('Torņi, rezervuāri, sūkņi'!A26="","",'Torņi, rezervuāri, sūkņi'!A26)</f>
      </c>
      <c r="B324" s="56">
        <f>IF('Torņi, rezervuāri, sūkņi'!B26="","",'Torņi, rezervuāri, sūkņi'!B26)</f>
      </c>
      <c r="C324" s="56">
        <f>IF('Torņi, rezervuāri, sūkņi'!C26="","",'Torņi, rezervuāri, sūkņi'!C26)</f>
      </c>
      <c r="D324" s="56">
        <f>IF('Torņi, rezervuāri, sūkņi'!D26="","",'Torņi, rezervuāri, sūkņi'!D26)</f>
      </c>
      <c r="E324" s="56">
        <f>IF('Torņi, rezervuāri, sūkņi'!E26="","",'Torņi, rezervuāri, sūkņi'!E26)</f>
      </c>
      <c r="F324" s="56">
        <f>IF('Torņi, rezervuāri, sūkņi'!F26="","",'Torņi, rezervuāri, sūkņi'!F26)</f>
      </c>
      <c r="G324" s="56">
        <f>IF('Torņi, rezervuāri, sūkņi'!G26="","",'Torņi, rezervuāri, sūkņi'!G26)</f>
      </c>
      <c r="H324" s="56">
        <f>IF('Torņi, rezervuāri, sūkņi'!H26="","",'Torņi, rezervuāri, sūkņi'!H26)</f>
      </c>
      <c r="I324" s="56">
        <f>IF('Torņi, rezervuāri, sūkņi'!I26="","",'Torņi, rezervuāri, sūkņi'!I26)</f>
      </c>
      <c r="J324" s="56">
        <f>IF('Torņi, rezervuāri, sūkņi'!J26="","",'Torņi, rezervuāri, sūkņi'!J26)</f>
      </c>
      <c r="K324" s="56">
        <f>IF('Torņi, rezervuāri, sūkņi'!K26="","",'Torņi, rezervuāri, sūkņi'!K26)</f>
      </c>
      <c r="L324" s="56">
        <f>IF('Torņi, rezervuāri, sūkņi'!L26="","",'Torņi, rezervuāri, sūkņi'!L26)</f>
      </c>
      <c r="M324" s="56">
        <f>IF('Torņi, rezervuāri, sūkņi'!M26="","",'Torņi, rezervuāri, sūkņi'!M26)</f>
      </c>
      <c r="N324" s="56">
        <f>IF('Torņi, rezervuāri, sūkņi'!N26="","",'Torņi, rezervuāri, sūkņi'!N26)</f>
      </c>
      <c r="O324" s="56">
        <f>IF('Torņi, rezervuāri, sūkņi'!O26="","",'Torņi, rezervuāri, sūkņi'!O26)</f>
      </c>
    </row>
    <row r="325" spans="1:15" x14ac:dyDescent="0.25">
      <c r="A325" s="36">
        <f>IF(Tīkls!A5="","",Tīkls!A5)</f>
      </c>
      <c r="B325" s="36">
        <f>IF(Tīkls!B5="","",Tīkls!B5)</f>
      </c>
      <c r="C325" s="36">
        <f>IF(Tīkls!C5="","",Tīkls!C5)</f>
      </c>
      <c r="D325" s="36">
        <f>IF(Tīkls!D5="","",Tīkls!D5)</f>
      </c>
      <c r="E325" s="36">
        <f>IF(Tīkls!E5="","",Tīkls!E5)</f>
      </c>
      <c r="F325" s="36">
        <f>IF(Tīkls!F5="","",Tīkls!F5)</f>
      </c>
      <c r="G325" s="36">
        <f>IF(Tīkls!G5="","",Tīkls!G5)</f>
      </c>
      <c r="H325" s="36">
        <f>IF(Tīkls!H5="","",Tīkls!H5)</f>
      </c>
      <c r="I325" s="36">
        <f>IF(Tīkls!I5="","",Tīkls!I5)</f>
      </c>
      <c r="J325" s="36">
        <f>IF(Tīkls!J5="","",Tīkls!J5)</f>
      </c>
      <c r="K325" s="36">
        <f>IF(Tīkls!K5="","",Tīkls!K5)</f>
      </c>
      <c r="L325" s="36">
        <f>IF(Tīkls!L5="","",Tīkls!L5)</f>
      </c>
      <c r="M325" s="36">
        <f>IF(Tīkls!M5="","",Tīkls!M5)</f>
      </c>
      <c r="N325" s="36">
        <f>IF(Tīkls!N5="","",Tīkls!N5)</f>
      </c>
      <c r="O325" s="36">
        <f>IF(Tīkls!O5="","",Tīkls!O5)</f>
      </c>
    </row>
    <row r="326" spans="1:15" x14ac:dyDescent="0.25">
      <c r="A326" s="56">
        <f>IF(Tīkls!A6="","",Tīkls!A6)</f>
      </c>
      <c r="B326" s="56">
        <f>IF(Tīkls!B6="","",Tīkls!B6)</f>
      </c>
      <c r="C326" s="56">
        <f>IF(Tīkls!C6="","",Tīkls!C6)</f>
      </c>
      <c r="D326" s="56">
        <f>IF(Tīkls!D6="","",Tīkls!D6)</f>
      </c>
      <c r="E326" s="56">
        <f>IF(Tīkls!E6="","",Tīkls!E6)</f>
      </c>
      <c r="F326" s="56">
        <f>IF(Tīkls!F6="","",Tīkls!F6)</f>
      </c>
      <c r="G326" s="56">
        <f>IF(Tīkls!G6="","",Tīkls!G6)</f>
      </c>
      <c r="H326" s="56">
        <f>IF(Tīkls!H6="","",Tīkls!H6)</f>
      </c>
      <c r="I326" s="56">
        <f>IF(Tīkls!I6="","",Tīkls!I6)</f>
      </c>
      <c r="J326" s="56">
        <f>IF(Tīkls!J6="","",Tīkls!J6)</f>
      </c>
      <c r="K326" s="56">
        <f>IF(Tīkls!K6="","",Tīkls!K6)</f>
      </c>
      <c r="L326" s="56">
        <f>IF(Tīkls!L6="","",Tīkls!L6)</f>
      </c>
      <c r="M326" s="56">
        <f>IF(Tīkls!M6="","",Tīkls!M6)</f>
      </c>
      <c r="N326" s="56">
        <f>IF(Tīkls!N6="","",Tīkls!N6)</f>
      </c>
      <c r="O326" s="56">
        <f>IF(Tīkls!O6="","",Tīkls!O6)</f>
      </c>
    </row>
    <row r="327" spans="1:15" x14ac:dyDescent="0.25">
      <c r="A327" s="56">
        <f>IF(Tīkls!A7="","",Tīkls!A7)</f>
      </c>
      <c r="B327" s="56">
        <f>IF(Tīkls!B7="","",Tīkls!B7)</f>
      </c>
      <c r="C327" s="56">
        <f>IF(Tīkls!C7="","",Tīkls!C7)</f>
      </c>
      <c r="D327" s="56">
        <f>IF(Tīkls!D7="","",Tīkls!D7)</f>
      </c>
      <c r="E327" s="56">
        <f>IF(Tīkls!E7="","",Tīkls!E7)</f>
      </c>
      <c r="F327" s="56">
        <f>IF(Tīkls!F7="","",Tīkls!F7)</f>
      </c>
      <c r="G327" s="56">
        <f>IF(Tīkls!G7="","",Tīkls!G7)</f>
      </c>
      <c r="H327" s="56">
        <f>IF(Tīkls!H7="","",Tīkls!H7)</f>
      </c>
      <c r="I327" s="56">
        <f>IF(Tīkls!I7="","",Tīkls!I7)</f>
      </c>
      <c r="J327" s="56">
        <f>IF(Tīkls!J7="","",Tīkls!J7)</f>
      </c>
      <c r="K327" s="56">
        <f>IF(Tīkls!K7="","",Tīkls!K7)</f>
      </c>
      <c r="L327" s="56">
        <f>IF(Tīkls!L7="","",Tīkls!L7)</f>
      </c>
      <c r="M327" s="56">
        <f>IF(Tīkls!M7="","",Tīkls!M7)</f>
      </c>
      <c r="N327" s="56">
        <f>IF(Tīkls!N7="","",Tīkls!N7)</f>
      </c>
      <c r="O327" s="56">
        <f>IF(Tīkls!O7="","",Tīkls!O7)</f>
      </c>
    </row>
    <row r="328" spans="1:15" x14ac:dyDescent="0.25">
      <c r="A328" s="56">
        <f>IF(Tīkls!A8="","",Tīkls!A8)</f>
      </c>
      <c r="B328" s="56">
        <f>IF(Tīkls!B8="","",Tīkls!B8)</f>
      </c>
      <c r="C328" s="56">
        <f>IF(Tīkls!C8="","",Tīkls!C8)</f>
      </c>
      <c r="D328" s="56">
        <f>IF(Tīkls!D8="","",Tīkls!D8)</f>
      </c>
      <c r="E328" s="56">
        <f>IF(Tīkls!E8="","",Tīkls!E8)</f>
      </c>
      <c r="F328" s="56">
        <f>IF(Tīkls!F8="","",Tīkls!F8)</f>
      </c>
      <c r="G328" s="56">
        <f>IF(Tīkls!G8="","",Tīkls!G8)</f>
      </c>
      <c r="H328" s="56">
        <f>IF(Tīkls!H8="","",Tīkls!H8)</f>
      </c>
      <c r="I328" s="56">
        <f>IF(Tīkls!I8="","",Tīkls!I8)</f>
      </c>
      <c r="J328" s="56">
        <f>IF(Tīkls!J8="","",Tīkls!J8)</f>
      </c>
      <c r="K328" s="56">
        <f>IF(Tīkls!K8="","",Tīkls!K8)</f>
      </c>
      <c r="L328" s="56">
        <f>IF(Tīkls!L8="","",Tīkls!L8)</f>
      </c>
      <c r="M328" s="56">
        <f>IF(Tīkls!M8="","",Tīkls!M8)</f>
      </c>
      <c r="N328" s="56">
        <f>IF(Tīkls!N8="","",Tīkls!N8)</f>
      </c>
      <c r="O328" s="56">
        <f>IF(Tīkls!O8="","",Tīkls!O8)</f>
      </c>
    </row>
    <row r="329" spans="1:15" x14ac:dyDescent="0.25">
      <c r="A329" s="56">
        <f>IF(Tīkls!A9="","",Tīkls!A9)</f>
      </c>
      <c r="B329" s="56">
        <f>IF(Tīkls!B9="","",Tīkls!B9)</f>
      </c>
      <c r="C329" s="56">
        <f>IF(Tīkls!C9="","",Tīkls!C9)</f>
      </c>
      <c r="D329" s="56">
        <f>IF(Tīkls!D9="","",Tīkls!D9)</f>
      </c>
      <c r="E329" s="56">
        <f>IF(Tīkls!E9="","",Tīkls!E9)</f>
      </c>
      <c r="F329" s="56">
        <f>IF(Tīkls!F9="","",Tīkls!F9)</f>
      </c>
      <c r="G329" s="56">
        <f>IF(Tīkls!G9="","",Tīkls!G9)</f>
      </c>
      <c r="H329" s="56">
        <f>IF(Tīkls!H9="","",Tīkls!H9)</f>
      </c>
      <c r="I329" s="56">
        <f>IF(Tīkls!I9="","",Tīkls!I9)</f>
      </c>
      <c r="J329" s="56">
        <f>IF(Tīkls!J9="","",Tīkls!J9)</f>
      </c>
      <c r="K329" s="56">
        <f>IF(Tīkls!K9="","",Tīkls!K9)</f>
      </c>
      <c r="L329" s="56">
        <f>IF(Tīkls!L9="","",Tīkls!L9)</f>
      </c>
      <c r="M329" s="56">
        <f>IF(Tīkls!M9="","",Tīkls!M9)</f>
      </c>
      <c r="N329" s="56">
        <f>IF(Tīkls!N9="","",Tīkls!N9)</f>
      </c>
      <c r="O329" s="56">
        <f>IF(Tīkls!O9="","",Tīkls!O9)</f>
      </c>
    </row>
    <row r="330" spans="1:15" x14ac:dyDescent="0.25">
      <c r="A330" s="56">
        <f>IF(Tīkls!A10="","",Tīkls!A10)</f>
      </c>
      <c r="B330" s="56">
        <f>IF(Tīkls!B10="","",Tīkls!B10)</f>
      </c>
      <c r="C330" s="56">
        <f>IF(Tīkls!C10="","",Tīkls!C10)</f>
      </c>
      <c r="D330" s="56">
        <f>IF(Tīkls!D10="","",Tīkls!D10)</f>
      </c>
      <c r="E330" s="56">
        <f>IF(Tīkls!E10="","",Tīkls!E10)</f>
      </c>
      <c r="F330" s="56">
        <f>IF(Tīkls!F10="","",Tīkls!F10)</f>
      </c>
      <c r="G330" s="56">
        <f>IF(Tīkls!G10="","",Tīkls!G10)</f>
      </c>
      <c r="H330" s="56">
        <f>IF(Tīkls!H10="","",Tīkls!H10)</f>
      </c>
      <c r="I330" s="56">
        <f>IF(Tīkls!I10="","",Tīkls!I10)</f>
      </c>
      <c r="J330" s="56">
        <f>IF(Tīkls!J10="","",Tīkls!J10)</f>
      </c>
      <c r="K330" s="56">
        <f>IF(Tīkls!K10="","",Tīkls!K10)</f>
      </c>
      <c r="L330" s="56">
        <f>IF(Tīkls!L10="","",Tīkls!L10)</f>
      </c>
      <c r="M330" s="56">
        <f>IF(Tīkls!M10="","",Tīkls!M10)</f>
      </c>
      <c r="N330" s="56">
        <f>IF(Tīkls!N10="","",Tīkls!N10)</f>
      </c>
      <c r="O330" s="56">
        <f>IF(Tīkls!O10="","",Tīkls!O10)</f>
      </c>
    </row>
    <row r="331" spans="1:15" x14ac:dyDescent="0.25">
      <c r="A331" s="56">
        <f>IF(Tīkls!A11="","",Tīkls!A11)</f>
      </c>
      <c r="B331" s="56">
        <f>IF(Tīkls!B11="","",Tīkls!B11)</f>
      </c>
      <c r="C331" s="56">
        <f>IF(Tīkls!C11="","",Tīkls!C11)</f>
      </c>
      <c r="D331" s="56">
        <f>IF(Tīkls!D11="","",Tīkls!D11)</f>
      </c>
      <c r="E331" s="56">
        <f>IF(Tīkls!E11="","",Tīkls!E11)</f>
      </c>
      <c r="F331" s="56">
        <f>IF(Tīkls!F11="","",Tīkls!F11)</f>
      </c>
      <c r="G331" s="56">
        <f>IF(Tīkls!G11="","",Tīkls!G11)</f>
      </c>
      <c r="H331" s="56">
        <f>IF(Tīkls!H11="","",Tīkls!H11)</f>
      </c>
      <c r="I331" s="56">
        <f>IF(Tīkls!I11="","",Tīkls!I11)</f>
      </c>
      <c r="J331" s="56">
        <f>IF(Tīkls!J11="","",Tīkls!J11)</f>
      </c>
      <c r="K331" s="56">
        <f>IF(Tīkls!K11="","",Tīkls!K11)</f>
      </c>
      <c r="L331" s="56">
        <f>IF(Tīkls!L11="","",Tīkls!L11)</f>
      </c>
      <c r="M331" s="56">
        <f>IF(Tīkls!M11="","",Tīkls!M11)</f>
      </c>
      <c r="N331" s="56">
        <f>IF(Tīkls!N11="","",Tīkls!N11)</f>
      </c>
      <c r="O331" s="56">
        <f>IF(Tīkls!O11="","",Tīkls!O11)</f>
      </c>
    </row>
    <row r="332" spans="1:15" x14ac:dyDescent="0.25">
      <c r="A332" s="56">
        <f>IF(Tīkls!A12="","",Tīkls!A12)</f>
      </c>
      <c r="B332" s="56">
        <f>IF(Tīkls!B12="","",Tīkls!B12)</f>
      </c>
      <c r="C332" s="56">
        <f>IF(Tīkls!C12="","",Tīkls!C12)</f>
      </c>
      <c r="D332" s="56">
        <f>IF(Tīkls!D12="","",Tīkls!D12)</f>
      </c>
      <c r="E332" s="56">
        <f>IF(Tīkls!E12="","",Tīkls!E12)</f>
      </c>
      <c r="F332" s="56">
        <f>IF(Tīkls!F12="","",Tīkls!F12)</f>
      </c>
      <c r="G332" s="56">
        <f>IF(Tīkls!G12="","",Tīkls!G12)</f>
      </c>
      <c r="H332" s="56">
        <f>IF(Tīkls!H12="","",Tīkls!H12)</f>
      </c>
      <c r="I332" s="56">
        <f>IF(Tīkls!I12="","",Tīkls!I12)</f>
      </c>
      <c r="J332" s="56">
        <f>IF(Tīkls!J12="","",Tīkls!J12)</f>
      </c>
      <c r="K332" s="56">
        <f>IF(Tīkls!K12="","",Tīkls!K12)</f>
      </c>
      <c r="L332" s="56">
        <f>IF(Tīkls!L12="","",Tīkls!L12)</f>
      </c>
      <c r="M332" s="56">
        <f>IF(Tīkls!M12="","",Tīkls!M12)</f>
      </c>
      <c r="N332" s="56">
        <f>IF(Tīkls!N12="","",Tīkls!N12)</f>
      </c>
      <c r="O332" s="56">
        <f>IF(Tīkls!O12="","",Tīkls!O12)</f>
      </c>
    </row>
    <row r="333" spans="1:15" x14ac:dyDescent="0.25">
      <c r="A333" s="56">
        <f>IF(Tīkls!A13="","",Tīkls!A13)</f>
      </c>
      <c r="B333" s="56">
        <f>IF(Tīkls!B13="","",Tīkls!B13)</f>
      </c>
      <c r="C333" s="56">
        <f>IF(Tīkls!C13="","",Tīkls!C13)</f>
      </c>
      <c r="D333" s="56">
        <f>IF(Tīkls!D13="","",Tīkls!D13)</f>
      </c>
      <c r="E333" s="56">
        <f>IF(Tīkls!E13="","",Tīkls!E13)</f>
      </c>
      <c r="F333" s="56">
        <f>IF(Tīkls!F13="","",Tīkls!F13)</f>
      </c>
      <c r="G333" s="56">
        <f>IF(Tīkls!G13="","",Tīkls!G13)</f>
      </c>
      <c r="H333" s="56">
        <f>IF(Tīkls!H13="","",Tīkls!H13)</f>
      </c>
      <c r="I333" s="56">
        <f>IF(Tīkls!I13="","",Tīkls!I13)</f>
      </c>
      <c r="J333" s="56">
        <f>IF(Tīkls!J13="","",Tīkls!J13)</f>
      </c>
      <c r="K333" s="56">
        <f>IF(Tīkls!K13="","",Tīkls!K13)</f>
      </c>
      <c r="L333" s="56">
        <f>IF(Tīkls!L13="","",Tīkls!L13)</f>
      </c>
      <c r="M333" s="56">
        <f>IF(Tīkls!M13="","",Tīkls!M13)</f>
      </c>
      <c r="N333" s="56">
        <f>IF(Tīkls!N13="","",Tīkls!N13)</f>
      </c>
      <c r="O333" s="56">
        <f>IF(Tīkls!O13="","",Tīkls!O13)</f>
      </c>
    </row>
    <row r="334" spans="1:15" x14ac:dyDescent="0.25">
      <c r="A334" s="56">
        <f>IF(Tīkls!A14="","",Tīkls!A14)</f>
      </c>
      <c r="B334" s="56">
        <f>IF(Tīkls!B14="","",Tīkls!B14)</f>
      </c>
      <c r="C334" s="56">
        <f>IF(Tīkls!C14="","",Tīkls!C14)</f>
      </c>
      <c r="D334" s="56">
        <f>IF(Tīkls!D14="","",Tīkls!D14)</f>
      </c>
      <c r="E334" s="56">
        <f>IF(Tīkls!E14="","",Tīkls!E14)</f>
      </c>
      <c r="F334" s="56">
        <f>IF(Tīkls!F14="","",Tīkls!F14)</f>
      </c>
      <c r="G334" s="56">
        <f>IF(Tīkls!G14="","",Tīkls!G14)</f>
      </c>
      <c r="H334" s="56">
        <f>IF(Tīkls!H14="","",Tīkls!H14)</f>
      </c>
      <c r="I334" s="56">
        <f>IF(Tīkls!I14="","",Tīkls!I14)</f>
      </c>
      <c r="J334" s="56">
        <f>IF(Tīkls!J14="","",Tīkls!J14)</f>
      </c>
      <c r="K334" s="56">
        <f>IF(Tīkls!K14="","",Tīkls!K14)</f>
      </c>
      <c r="L334" s="56">
        <f>IF(Tīkls!L14="","",Tīkls!L14)</f>
      </c>
      <c r="M334" s="56">
        <f>IF(Tīkls!M14="","",Tīkls!M14)</f>
      </c>
      <c r="N334" s="56">
        <f>IF(Tīkls!N14="","",Tīkls!N14)</f>
      </c>
      <c r="O334" s="56">
        <f>IF(Tīkls!O14="","",Tīkls!O14)</f>
      </c>
    </row>
    <row r="335" spans="1:15" x14ac:dyDescent="0.25">
      <c r="A335" s="56">
        <f>IF(Tīkls!A15="","",Tīkls!A15)</f>
      </c>
      <c r="B335" s="56">
        <f>IF(Tīkls!B15="","",Tīkls!B15)</f>
      </c>
      <c r="C335" s="56">
        <f>IF(Tīkls!C15="","",Tīkls!C15)</f>
      </c>
      <c r="D335" s="56">
        <f>IF(Tīkls!D15="","",Tīkls!D15)</f>
      </c>
      <c r="E335" s="56">
        <f>IF(Tīkls!E15="","",Tīkls!E15)</f>
      </c>
      <c r="F335" s="56">
        <f>IF(Tīkls!F15="","",Tīkls!F15)</f>
      </c>
      <c r="G335" s="56">
        <f>IF(Tīkls!G15="","",Tīkls!G15)</f>
      </c>
      <c r="H335" s="56">
        <f>IF(Tīkls!H15="","",Tīkls!H15)</f>
      </c>
      <c r="I335" s="56">
        <f>IF(Tīkls!I15="","",Tīkls!I15)</f>
      </c>
      <c r="J335" s="56">
        <f>IF(Tīkls!J15="","",Tīkls!J15)</f>
      </c>
      <c r="K335" s="56">
        <f>IF(Tīkls!K15="","",Tīkls!K15)</f>
      </c>
      <c r="L335" s="56">
        <f>IF(Tīkls!L15="","",Tīkls!L15)</f>
      </c>
      <c r="M335" s="56">
        <f>IF(Tīkls!M15="","",Tīkls!M15)</f>
      </c>
      <c r="N335" s="56">
        <f>IF(Tīkls!N15="","",Tīkls!N15)</f>
      </c>
      <c r="O335" s="56">
        <f>IF(Tīkls!O15="","",Tīkls!O15)</f>
      </c>
    </row>
    <row r="336" spans="1:15" x14ac:dyDescent="0.25">
      <c r="A336" s="56">
        <f>IF(Tīkls!A16="","",Tīkls!A16)</f>
      </c>
      <c r="B336" s="56">
        <f>IF(Tīkls!B16="","",Tīkls!B16)</f>
      </c>
      <c r="C336" s="56">
        <f>IF(Tīkls!C16="","",Tīkls!C16)</f>
      </c>
      <c r="D336" s="56">
        <f>IF(Tīkls!D16="","",Tīkls!D16)</f>
      </c>
      <c r="E336" s="56">
        <f>IF(Tīkls!E16="","",Tīkls!E16)</f>
      </c>
      <c r="F336" s="56">
        <f>IF(Tīkls!F16="","",Tīkls!F16)</f>
      </c>
      <c r="G336" s="56">
        <f>IF(Tīkls!G16="","",Tīkls!G16)</f>
      </c>
      <c r="H336" s="56">
        <f>IF(Tīkls!H16="","",Tīkls!H16)</f>
      </c>
      <c r="I336" s="56">
        <f>IF(Tīkls!I16="","",Tīkls!I16)</f>
      </c>
      <c r="J336" s="56">
        <f>IF(Tīkls!J16="","",Tīkls!J16)</f>
      </c>
      <c r="K336" s="56">
        <f>IF(Tīkls!K16="","",Tīkls!K16)</f>
      </c>
      <c r="L336" s="56">
        <f>IF(Tīkls!L16="","",Tīkls!L16)</f>
      </c>
      <c r="M336" s="56">
        <f>IF(Tīkls!M16="","",Tīkls!M16)</f>
      </c>
      <c r="N336" s="56">
        <f>IF(Tīkls!N16="","",Tīkls!N16)</f>
      </c>
      <c r="O336" s="56">
        <f>IF(Tīkls!O16="","",Tīkls!O16)</f>
      </c>
    </row>
    <row r="337" spans="1:16" x14ac:dyDescent="0.25">
      <c r="A337" s="56">
        <f>IF(Tīkls!A17="","",Tīkls!A17)</f>
      </c>
      <c r="B337" s="56">
        <f>IF(Tīkls!B17="","",Tīkls!B17)</f>
      </c>
      <c r="C337" s="56">
        <f>IF(Tīkls!C17="","",Tīkls!C17)</f>
      </c>
      <c r="D337" s="56">
        <f>IF(Tīkls!D17="","",Tīkls!D17)</f>
      </c>
      <c r="E337" s="56">
        <f>IF(Tīkls!E17="","",Tīkls!E17)</f>
      </c>
      <c r="F337" s="56">
        <f>IF(Tīkls!F17="","",Tīkls!F17)</f>
      </c>
      <c r="G337" s="56">
        <f>IF(Tīkls!G17="","",Tīkls!G17)</f>
      </c>
      <c r="H337" s="56">
        <f>IF(Tīkls!H17="","",Tīkls!H17)</f>
      </c>
      <c r="I337" s="56">
        <f>IF(Tīkls!I17="","",Tīkls!I17)</f>
      </c>
      <c r="J337" s="56">
        <f>IF(Tīkls!J17="","",Tīkls!J17)</f>
      </c>
      <c r="K337" s="56">
        <f>IF(Tīkls!K17="","",Tīkls!K17)</f>
      </c>
      <c r="L337" s="56">
        <f>IF(Tīkls!L17="","",Tīkls!L17)</f>
      </c>
      <c r="M337" s="56">
        <f>IF(Tīkls!M17="","",Tīkls!M17)</f>
      </c>
      <c r="N337" s="56">
        <f>IF(Tīkls!N17="","",Tīkls!N17)</f>
      </c>
      <c r="O337" s="56">
        <f>IF(Tīkls!O17="","",Tīkls!O17)</f>
      </c>
    </row>
    <row r="338" spans="1:16" x14ac:dyDescent="0.25">
      <c r="A338" s="56">
        <f>IF(Tīkls!A18="","",Tīkls!A18)</f>
      </c>
      <c r="B338" s="56">
        <f>IF(Tīkls!B18="","",Tīkls!B18)</f>
      </c>
      <c r="C338" s="56">
        <f>IF(Tīkls!C18="","",Tīkls!C18)</f>
      </c>
      <c r="D338" s="56">
        <f>IF(Tīkls!D18="","",Tīkls!D18)</f>
      </c>
      <c r="E338" s="56">
        <f>IF(Tīkls!E18="","",Tīkls!E18)</f>
      </c>
      <c r="F338" s="56">
        <f>IF(Tīkls!F18="","",Tīkls!F18)</f>
      </c>
      <c r="G338" s="56">
        <f>IF(Tīkls!G18="","",Tīkls!G18)</f>
      </c>
      <c r="H338" s="56">
        <f>IF(Tīkls!H18="","",Tīkls!H18)</f>
      </c>
      <c r="I338" s="56">
        <f>IF(Tīkls!I18="","",Tīkls!I18)</f>
      </c>
      <c r="J338" s="56">
        <f>IF(Tīkls!J18="","",Tīkls!J18)</f>
      </c>
      <c r="K338" s="56">
        <f>IF(Tīkls!K18="","",Tīkls!K18)</f>
      </c>
      <c r="L338" s="56">
        <f>IF(Tīkls!L18="","",Tīkls!L18)</f>
      </c>
      <c r="M338" s="56">
        <f>IF(Tīkls!M18="","",Tīkls!M18)</f>
      </c>
      <c r="N338" s="56">
        <f>IF(Tīkls!N18="","",Tīkls!N18)</f>
      </c>
      <c r="O338" s="56">
        <f>IF(Tīkls!O18="","",Tīkls!O18)</f>
      </c>
    </row>
    <row r="339" spans="1:16" x14ac:dyDescent="0.25">
      <c r="A339" s="56">
        <f>IF(Tīkls!A19="","",Tīkls!A19)</f>
      </c>
      <c r="B339" s="56">
        <f>IF(Tīkls!B19="","",Tīkls!B19)</f>
      </c>
      <c r="C339" s="56">
        <f>IF(Tīkls!C19="","",Tīkls!C19)</f>
      </c>
      <c r="D339" s="56">
        <f>IF(Tīkls!D19="","",Tīkls!D19)</f>
      </c>
      <c r="E339" s="56">
        <f>IF(Tīkls!E19="","",Tīkls!E19)</f>
      </c>
      <c r="F339" s="56">
        <f>IF(Tīkls!F19="","",Tīkls!F19)</f>
      </c>
      <c r="G339" s="56">
        <f>IF(Tīkls!G19="","",Tīkls!G19)</f>
      </c>
      <c r="H339" s="56">
        <f>IF(Tīkls!H19="","",Tīkls!H19)</f>
      </c>
      <c r="I339" s="56">
        <f>IF(Tīkls!I19="","",Tīkls!I19)</f>
      </c>
      <c r="J339" s="56">
        <f>IF(Tīkls!J19="","",Tīkls!J19)</f>
      </c>
      <c r="K339" s="56">
        <f>IF(Tīkls!K19="","",Tīkls!K19)</f>
      </c>
      <c r="L339" s="56">
        <f>IF(Tīkls!L19="","",Tīkls!L19)</f>
      </c>
      <c r="M339" s="56">
        <f>IF(Tīkls!M19="","",Tīkls!M19)</f>
      </c>
      <c r="N339" s="56">
        <f>IF(Tīkls!N19="","",Tīkls!N19)</f>
      </c>
      <c r="O339" s="56">
        <f>IF(Tīkls!O19="","",Tīkls!O19)</f>
      </c>
    </row>
    <row r="340" spans="1:16" x14ac:dyDescent="0.25">
      <c r="A340" s="56">
        <f>IF(Tīkls!A20="","",Tīkls!A20)</f>
      </c>
      <c r="B340" s="56">
        <f>IF(Tīkls!B20="","",Tīkls!B20)</f>
      </c>
      <c r="C340" s="56">
        <f>IF(Tīkls!C20="","",Tīkls!C20)</f>
      </c>
      <c r="D340" s="56">
        <f>IF(Tīkls!D20="","",Tīkls!D20)</f>
      </c>
      <c r="E340" s="56">
        <f>IF(Tīkls!E20="","",Tīkls!E20)</f>
      </c>
      <c r="F340" s="56">
        <f>IF(Tīkls!F20="","",Tīkls!F20)</f>
      </c>
      <c r="G340" s="56">
        <f>IF(Tīkls!G20="","",Tīkls!G20)</f>
      </c>
      <c r="H340" s="56">
        <f>IF(Tīkls!H20="","",Tīkls!H20)</f>
      </c>
      <c r="I340" s="56">
        <f>IF(Tīkls!I20="","",Tīkls!I20)</f>
      </c>
      <c r="J340" s="56">
        <f>IF(Tīkls!J20="","",Tīkls!J20)</f>
      </c>
      <c r="K340" s="56">
        <f>IF(Tīkls!K20="","",Tīkls!K20)</f>
      </c>
      <c r="L340" s="56">
        <f>IF(Tīkls!L20="","",Tīkls!L20)</f>
      </c>
      <c r="M340" s="56">
        <f>IF(Tīkls!M20="","",Tīkls!M20)</f>
      </c>
      <c r="N340" s="56">
        <f>IF(Tīkls!N20="","",Tīkls!N20)</f>
      </c>
      <c r="O340" s="56">
        <f>IF(Tīkls!O20="","",Tīkls!O20)</f>
      </c>
    </row>
    <row r="341" spans="1:16" x14ac:dyDescent="0.25">
      <c r="A341" s="56">
        <f>IF(Tīkls!A21="","",Tīkls!A21)</f>
      </c>
      <c r="B341" s="56">
        <f>IF(Tīkls!B21="","",Tīkls!B21)</f>
      </c>
      <c r="C341" s="56">
        <f>IF(Tīkls!C21="","",Tīkls!C21)</f>
      </c>
      <c r="D341" s="56">
        <f>IF(Tīkls!D21="","",Tīkls!D21)</f>
      </c>
      <c r="E341" s="56">
        <f>IF(Tīkls!E21="","",Tīkls!E21)</f>
      </c>
      <c r="F341" s="56">
        <f>IF(Tīkls!F21="","",Tīkls!F21)</f>
      </c>
      <c r="G341" s="56">
        <f>IF(Tīkls!G21="","",Tīkls!G21)</f>
      </c>
      <c r="H341" s="56">
        <f>IF(Tīkls!H21="","",Tīkls!H21)</f>
      </c>
      <c r="I341" s="56">
        <f>IF(Tīkls!I21="","",Tīkls!I21)</f>
      </c>
      <c r="J341" s="56">
        <f>IF(Tīkls!J21="","",Tīkls!J21)</f>
      </c>
      <c r="K341" s="56">
        <f>IF(Tīkls!K21="","",Tīkls!K21)</f>
      </c>
      <c r="L341" s="56">
        <f>IF(Tīkls!L21="","",Tīkls!L21)</f>
      </c>
      <c r="M341" s="56">
        <f>IF(Tīkls!M21="","",Tīkls!M21)</f>
      </c>
      <c r="N341" s="56">
        <f>IF(Tīkls!N21="","",Tīkls!N21)</f>
      </c>
      <c r="O341" s="56">
        <f>IF(Tīkls!O21="","",Tīkls!O21)</f>
      </c>
    </row>
    <row r="342" spans="1:16" x14ac:dyDescent="0.25">
      <c r="A342" s="56">
        <f>IF(Tīkls!A22="","",Tīkls!A22)</f>
      </c>
      <c r="B342" s="56">
        <f>IF(Tīkls!B22="","",Tīkls!B22)</f>
      </c>
      <c r="C342" s="56">
        <f>IF(Tīkls!C22="","",Tīkls!C22)</f>
      </c>
      <c r="D342" s="56">
        <f>IF(Tīkls!D22="","",Tīkls!D22)</f>
      </c>
      <c r="E342" s="56">
        <f>IF(Tīkls!E22="","",Tīkls!E22)</f>
      </c>
      <c r="F342" s="56">
        <f>IF(Tīkls!F22="","",Tīkls!F22)</f>
      </c>
      <c r="G342" s="56">
        <f>IF(Tīkls!G22="","",Tīkls!G22)</f>
      </c>
      <c r="H342" s="56">
        <f>IF(Tīkls!H22="","",Tīkls!H22)</f>
      </c>
      <c r="I342" s="56">
        <f>IF(Tīkls!I22="","",Tīkls!I22)</f>
      </c>
      <c r="J342" s="56">
        <f>IF(Tīkls!J22="","",Tīkls!J22)</f>
      </c>
      <c r="K342" s="56">
        <f>IF(Tīkls!K22="","",Tīkls!K22)</f>
      </c>
      <c r="L342" s="56">
        <f>IF(Tīkls!L22="","",Tīkls!L22)</f>
      </c>
      <c r="M342" s="56">
        <f>IF(Tīkls!M22="","",Tīkls!M22)</f>
      </c>
      <c r="N342" s="56">
        <f>IF(Tīkls!N22="","",Tīkls!N22)</f>
      </c>
      <c r="O342" s="56">
        <f>IF(Tīkls!O22="","",Tīkls!O22)</f>
      </c>
    </row>
    <row r="343" spans="1:16" x14ac:dyDescent="0.25">
      <c r="A343" s="36">
        <f>IF('Organizācija un vadība'!A5="","",'Organizācija un vadība'!A5)</f>
      </c>
      <c r="B343" s="36">
        <f>IF('Organizācija un vadība'!B5="","",'Organizācija un vadība'!B5)</f>
      </c>
      <c r="C343" s="36">
        <f>IF('Organizācija un vadība'!C5="","",'Organizācija un vadība'!C5)</f>
      </c>
      <c r="D343" s="36">
        <f>IF('Organizācija un vadība'!D5="","",'Organizācija un vadība'!D5)</f>
      </c>
      <c r="E343" s="36">
        <f>IF('Organizācija un vadība'!E5="","",'Organizācija un vadība'!E5)</f>
      </c>
      <c r="F343" s="36">
        <f>IF('Organizācija un vadība'!F5="","",'Organizācija un vadība'!F5)</f>
      </c>
      <c r="G343" s="36">
        <f>IF('Organizācija un vadība'!G5="","",'Organizācija un vadība'!G5)</f>
      </c>
      <c r="H343" s="36">
        <f>IF('Organizācija un vadība'!H5="","",'Organizācija un vadība'!H5)</f>
      </c>
      <c r="I343" s="36">
        <f>IF('Organizācija un vadība'!I5="","",'Organizācija un vadība'!I5)</f>
      </c>
      <c r="J343" s="36">
        <f>IF('Organizācija un vadība'!J5="","",'Organizācija un vadība'!J5)</f>
      </c>
      <c r="K343" s="36">
        <f>IF('Organizācija un vadība'!K5="","",'Organizācija un vadība'!K5)</f>
      </c>
      <c r="L343" s="36">
        <f>IF('Organizācija un vadība'!L5="","",'Organizācija un vadība'!L5)</f>
      </c>
      <c r="M343" s="36">
        <f>IF('Organizācija un vadība'!M5="","",'Organizācija un vadība'!M5)</f>
      </c>
      <c r="N343" s="36">
        <f>IF('Organizācija un vadība'!N5="","",'Organizācija un vadība'!N5)</f>
      </c>
      <c r="O343" s="36">
        <f>IF('Organizācija un vadība'!O5="","",'Organizācija un vadība'!O5)</f>
      </c>
    </row>
    <row r="344" spans="1:16" x14ac:dyDescent="0.25">
      <c r="A344" s="56">
        <f>IF('Organizācija un vadība'!A6="","",'Organizācija un vadība'!A6)</f>
      </c>
      <c r="B344" s="56">
        <f>IF('Organizācija un vadība'!B6="","",'Organizācija un vadība'!B6)</f>
      </c>
      <c r="C344" s="56">
        <f>IF('Organizācija un vadība'!C6="","",'Organizācija un vadība'!C6)</f>
      </c>
      <c r="D344" s="56">
        <f>IF('Organizācija un vadība'!D6="","",'Organizācija un vadība'!D6)</f>
      </c>
      <c r="E344" s="56">
        <f>IF('Organizācija un vadība'!E6="","",'Organizācija un vadība'!E6)</f>
      </c>
      <c r="F344" s="56">
        <f>IF('Organizācija un vadība'!F6="","",'Organizācija un vadība'!F6)</f>
      </c>
      <c r="G344" s="56">
        <f>IF('Organizācija un vadība'!G6="","",'Organizācija un vadība'!G6)</f>
      </c>
      <c r="H344" s="56">
        <f>IF('Organizācija un vadība'!H6="","",'Organizācija un vadība'!H6)</f>
      </c>
      <c r="I344" s="56">
        <f>IF('Organizācija un vadība'!I6="","",'Organizācija un vadība'!I6)</f>
      </c>
      <c r="J344" s="56">
        <f>IF('Organizācija un vadība'!J6="","",'Organizācija un vadība'!J6)</f>
      </c>
      <c r="K344" s="56">
        <f>IF('Organizācija un vadība'!K6="","",'Organizācija un vadība'!K6)</f>
      </c>
      <c r="L344" s="56">
        <f>IF('Organizācija un vadība'!L6="","",'Organizācija un vadība'!L6)</f>
      </c>
      <c r="M344" s="56">
        <f>IF('Organizācija un vadība'!M6="","",'Organizācija un vadība'!M6)</f>
      </c>
      <c r="N344" s="56">
        <f>IF('Organizācija un vadība'!N6="","",'Organizācija un vadība'!N6)</f>
      </c>
      <c r="O344" s="56">
        <f>IF('Organizācija un vadība'!O6="","",'Organizācija un vadība'!O6)</f>
      </c>
      <c r="P344" s="56">
        <f>IF('Organizācija un vadība'!P6="","",'Organizācija un vadība'!P6)</f>
      </c>
    </row>
    <row r="345" spans="1:16" x14ac:dyDescent="0.25">
      <c r="A345" s="56">
        <f>IF('Organizācija un vadība'!A7="","",'Organizācija un vadība'!A7)</f>
      </c>
      <c r="B345" s="56">
        <f>IF('Organizācija un vadība'!B7="","",'Organizācija un vadība'!B7)</f>
      </c>
      <c r="C345" s="56">
        <f>IF('Organizācija un vadība'!C7="","",'Organizācija un vadība'!C7)</f>
      </c>
      <c r="D345" s="56">
        <f>IF('Organizācija un vadība'!D7="","",'Organizācija un vadība'!D7)</f>
      </c>
      <c r="E345" s="56">
        <f>IF('Organizācija un vadība'!E7="","",'Organizācija un vadība'!E7)</f>
      </c>
      <c r="F345" s="56">
        <f>IF('Organizācija un vadība'!F7="","",'Organizācija un vadība'!F7)</f>
      </c>
      <c r="G345" s="56">
        <f>IF('Organizācija un vadība'!G7="","",'Organizācija un vadība'!G7)</f>
      </c>
      <c r="H345" s="56">
        <f>IF('Organizācija un vadība'!H7="","",'Organizācija un vadība'!H7)</f>
      </c>
      <c r="I345" s="56">
        <f>IF('Organizācija un vadība'!I7="","",'Organizācija un vadība'!I7)</f>
      </c>
      <c r="J345" s="56">
        <f>IF('Organizācija un vadība'!J7="","",'Organizācija un vadība'!J7)</f>
      </c>
      <c r="K345" s="56">
        <f>IF('Organizācija un vadība'!K7="","",'Organizācija un vadība'!K7)</f>
      </c>
      <c r="L345" s="56">
        <f>IF('Organizācija un vadība'!L7="","",'Organizācija un vadība'!L7)</f>
      </c>
      <c r="M345" s="56">
        <f>IF('Organizācija un vadība'!M7="","",'Organizācija un vadība'!M7)</f>
      </c>
      <c r="N345" s="56">
        <f>IF('Organizācija un vadība'!N7="","",'Organizācija un vadība'!N7)</f>
      </c>
      <c r="O345" s="56">
        <f>IF('Organizācija un vadība'!O7="","",'Organizācija un vadība'!O7)</f>
      </c>
      <c r="P345" s="56">
        <f>IF('Organizācija un vadība'!P7="","",'Organizācija un vadība'!P7)</f>
      </c>
    </row>
    <row r="346" spans="1:16" x14ac:dyDescent="0.25">
      <c r="A346" s="56">
        <f>IF('Organizācija un vadība'!A8="","",'Organizācija un vadība'!A8)</f>
      </c>
      <c r="B346" s="56">
        <f>IF('Organizācija un vadība'!B8="","",'Organizācija un vadība'!B8)</f>
      </c>
      <c r="C346" s="56">
        <f>IF('Organizācija un vadība'!C8="","",'Organizācija un vadība'!C8)</f>
      </c>
      <c r="D346" s="56">
        <f>IF('Organizācija un vadība'!D8="","",'Organizācija un vadība'!D8)</f>
      </c>
      <c r="E346" s="56">
        <f>IF('Organizācija un vadība'!E8="","",'Organizācija un vadība'!E8)</f>
      </c>
      <c r="F346" s="56">
        <f>IF('Organizācija un vadība'!F8="","",'Organizācija un vadība'!F8)</f>
      </c>
      <c r="G346" s="56">
        <f>IF('Organizācija un vadība'!G8="","",'Organizācija un vadība'!G8)</f>
      </c>
      <c r="H346" s="56">
        <f>IF('Organizācija un vadība'!H8="","",'Organizācija un vadība'!H8)</f>
      </c>
      <c r="I346" s="56">
        <f>IF('Organizācija un vadība'!I8="","",'Organizācija un vadība'!I8)</f>
      </c>
      <c r="J346" s="56">
        <f>IF('Organizācija un vadība'!J8="","",'Organizācija un vadība'!J8)</f>
      </c>
      <c r="K346" s="56">
        <f>IF('Organizācija un vadība'!K8="","",'Organizācija un vadība'!K8)</f>
      </c>
      <c r="L346" s="56">
        <f>IF('Organizācija un vadība'!L8="","",'Organizācija un vadība'!L8)</f>
      </c>
      <c r="M346" s="56">
        <f>IF('Organizācija un vadība'!M8="","",'Organizācija un vadība'!M8)</f>
      </c>
      <c r="N346" s="56">
        <f>IF('Organizācija un vadība'!N8="","",'Organizācija un vadība'!N8)</f>
      </c>
      <c r="O346" s="56">
        <f>IF('Organizācija un vadība'!O8="","",'Organizācija un vadība'!O8)</f>
      </c>
      <c r="P346" s="56">
        <f>IF('Organizācija un vadība'!P8="","",'Organizācija un vadība'!P8)</f>
      </c>
    </row>
    <row r="347" spans="1:16" x14ac:dyDescent="0.25">
      <c r="A347" s="56">
        <f>IF('Organizācija un vadība'!A9="","",'Organizācija un vadība'!A9)</f>
      </c>
      <c r="B347" s="56">
        <f>IF('Organizācija un vadība'!B9="","",'Organizācija un vadība'!B9)</f>
      </c>
      <c r="C347" s="56">
        <f>IF('Organizācija un vadība'!C9="","",'Organizācija un vadība'!C9)</f>
      </c>
      <c r="D347" s="56">
        <f>IF('Organizācija un vadība'!D9="","",'Organizācija un vadība'!D9)</f>
      </c>
      <c r="E347" s="56">
        <f>IF('Organizācija un vadība'!E9="","",'Organizācija un vadība'!E9)</f>
      </c>
      <c r="F347" s="56">
        <f>IF('Organizācija un vadība'!F9="","",'Organizācija un vadība'!F9)</f>
      </c>
      <c r="G347" s="56">
        <f>IF('Organizācija un vadība'!G9="","",'Organizācija un vadība'!G9)</f>
      </c>
      <c r="H347" s="56">
        <f>IF('Organizācija un vadība'!H9="","",'Organizācija un vadība'!H9)</f>
      </c>
      <c r="I347" s="56">
        <f>IF('Organizācija un vadība'!I9="","",'Organizācija un vadība'!I9)</f>
      </c>
      <c r="J347" s="56">
        <f>IF('Organizācija un vadība'!J9="","",'Organizācija un vadība'!J9)</f>
      </c>
      <c r="K347" s="56">
        <f>IF('Organizācija un vadība'!K9="","",'Organizācija un vadība'!K9)</f>
      </c>
      <c r="L347" s="56">
        <f>IF('Organizācija un vadība'!L9="","",'Organizācija un vadība'!L9)</f>
      </c>
      <c r="M347" s="56">
        <f>IF('Organizācija un vadība'!M9="","",'Organizācija un vadība'!M9)</f>
      </c>
      <c r="N347" s="56">
        <f>IF('Organizācija un vadība'!N9="","",'Organizācija un vadība'!N9)</f>
      </c>
      <c r="O347" s="56">
        <f>IF('Organizācija un vadība'!O9="","",'Organizācija un vadība'!O9)</f>
      </c>
      <c r="P347" s="56">
        <f>IF('Organizācija un vadība'!P9="","",'Organizācija un vadība'!P9)</f>
      </c>
    </row>
    <row r="348" spans="1:16" x14ac:dyDescent="0.25">
      <c r="A348" s="56">
        <f>IF('Organizācija un vadība'!A10="","",'Organizācija un vadība'!A10)</f>
      </c>
      <c r="B348" s="56">
        <f>IF('Organizācija un vadība'!B10="","",'Organizācija un vadība'!B10)</f>
      </c>
      <c r="C348" s="56">
        <f>IF('Organizācija un vadība'!C10="","",'Organizācija un vadība'!C10)</f>
      </c>
      <c r="D348" s="56">
        <f>IF('Organizācija un vadība'!D10="","",'Organizācija un vadība'!D10)</f>
      </c>
      <c r="E348" s="56">
        <f>IF('Organizācija un vadība'!E10="","",'Organizācija un vadība'!E10)</f>
      </c>
      <c r="F348" s="56">
        <f>IF('Organizācija un vadība'!F10="","",'Organizācija un vadība'!F10)</f>
      </c>
      <c r="G348" s="56">
        <f>IF('Organizācija un vadība'!G10="","",'Organizācija un vadība'!G10)</f>
      </c>
      <c r="H348" s="56">
        <f>IF('Organizācija un vadība'!H10="","",'Organizācija un vadība'!H10)</f>
      </c>
      <c r="I348" s="56">
        <f>IF('Organizācija un vadība'!I10="","",'Organizācija un vadība'!I10)</f>
      </c>
      <c r="J348" s="56">
        <f>IF('Organizācija un vadība'!J10="","",'Organizācija un vadība'!J10)</f>
      </c>
      <c r="K348" s="56">
        <f>IF('Organizācija un vadība'!K10="","",'Organizācija un vadība'!K10)</f>
      </c>
      <c r="L348" s="56">
        <f>IF('Organizācija un vadība'!L10="","",'Organizācija un vadība'!L10)</f>
      </c>
      <c r="M348" s="56">
        <f>IF('Organizācija un vadība'!M10="","",'Organizācija un vadība'!M10)</f>
      </c>
      <c r="N348" s="56">
        <f>IF('Organizācija un vadība'!N10="","",'Organizācija un vadība'!N10)</f>
      </c>
      <c r="O348" s="56">
        <f>IF('Organizācija un vadība'!O10="","",'Organizācija un vadība'!O10)</f>
      </c>
      <c r="P348" s="56">
        <f>IF('Organizācija un vadība'!P10="","",'Organizācija un vadība'!P10)</f>
      </c>
    </row>
    <row r="349" spans="1:16" x14ac:dyDescent="0.25">
      <c r="A349" s="56">
        <f>IF('Organizācija un vadība'!A11="","",'Organizācija un vadība'!A11)</f>
      </c>
      <c r="B349" s="56">
        <f>IF('Organizācija un vadība'!B11="","",'Organizācija un vadība'!B11)</f>
      </c>
      <c r="C349" s="56">
        <f>IF('Organizācija un vadība'!C11="","",'Organizācija un vadība'!C11)</f>
      </c>
      <c r="D349" s="56">
        <f>IF('Organizācija un vadība'!D11="","",'Organizācija un vadība'!D11)</f>
      </c>
      <c r="E349" s="56">
        <f>IF('Organizācija un vadība'!E11="","",'Organizācija un vadība'!E11)</f>
      </c>
      <c r="F349" s="56">
        <f>IF('Organizācija un vadība'!F11="","",'Organizācija un vadība'!F11)</f>
      </c>
      <c r="G349" s="56">
        <f>IF('Organizācija un vadība'!G11="","",'Organizācija un vadība'!G11)</f>
      </c>
      <c r="H349" s="56">
        <f>IF('Organizācija un vadība'!H11="","",'Organizācija un vadība'!H11)</f>
      </c>
      <c r="I349" s="56">
        <f>IF('Organizācija un vadība'!I11="","",'Organizācija un vadība'!I11)</f>
      </c>
      <c r="J349" s="56">
        <f>IF('Organizācija un vadība'!J11="","",'Organizācija un vadība'!J11)</f>
      </c>
      <c r="K349" s="56">
        <f>IF('Organizācija un vadība'!K11="","",'Organizācija un vadība'!K11)</f>
      </c>
      <c r="L349" s="56">
        <f>IF('Organizācija un vadība'!L11="","",'Organizācija un vadība'!L11)</f>
      </c>
      <c r="M349" s="56">
        <f>IF('Organizācija un vadība'!M11="","",'Organizācija un vadība'!M11)</f>
      </c>
      <c r="N349" s="56">
        <f>IF('Organizācija un vadība'!N11="","",'Organizācija un vadība'!N11)</f>
      </c>
      <c r="O349" s="56">
        <f>IF('Organizācija un vadība'!O11="","",'Organizācija un vadība'!O11)</f>
      </c>
      <c r="P349" s="56">
        <f>IF('Organizācija un vadība'!P11="","",'Organizācija un vadība'!P11)</f>
      </c>
    </row>
    <row r="350" spans="1:16" x14ac:dyDescent="0.25">
      <c r="A350" s="56">
        <f>IF('Organizācija un vadība'!A12="","",'Organizācija un vadība'!A12)</f>
      </c>
      <c r="B350" s="56">
        <f>IF('Organizācija un vadība'!B12="","",'Organizācija un vadība'!B12)</f>
      </c>
      <c r="C350" s="56">
        <f>IF('Organizācija un vadība'!C12="","",'Organizācija un vadība'!C12)</f>
      </c>
      <c r="D350" s="56">
        <f>IF('Organizācija un vadība'!D12="","",'Organizācija un vadība'!D12)</f>
      </c>
      <c r="E350" s="56">
        <f>IF('Organizācija un vadība'!E12="","",'Organizācija un vadība'!E12)</f>
      </c>
      <c r="F350" s="56">
        <f>IF('Organizācija un vadība'!F12="","",'Organizācija un vadība'!F12)</f>
      </c>
      <c r="G350" s="56">
        <f>IF('Organizācija un vadība'!G12="","",'Organizācija un vadība'!G12)</f>
      </c>
      <c r="H350" s="56">
        <f>IF('Organizācija un vadība'!H12="","",'Organizācija un vadība'!H12)</f>
      </c>
      <c r="I350" s="56">
        <f>IF('Organizācija un vadība'!I12="","",'Organizācija un vadība'!I12)</f>
      </c>
      <c r="J350" s="56">
        <f>IF('Organizācija un vadība'!J12="","",'Organizācija un vadība'!J12)</f>
      </c>
      <c r="K350" s="56">
        <f>IF('Organizācija un vadība'!K12="","",'Organizācija un vadība'!K12)</f>
      </c>
      <c r="L350" s="56">
        <f>IF('Organizācija un vadība'!L12="","",'Organizācija un vadība'!L12)</f>
      </c>
      <c r="M350" s="56">
        <f>IF('Organizācija un vadība'!M12="","",'Organizācija un vadība'!M12)</f>
      </c>
      <c r="N350" s="56">
        <f>IF('Organizācija un vadība'!N12="","",'Organizācija un vadība'!N12)</f>
      </c>
      <c r="O350" s="56">
        <f>IF('Organizācija un vadība'!O12="","",'Organizācija un vadība'!O12)</f>
      </c>
      <c r="P350" s="56">
        <f>IF('Organizācija un vadība'!P12="","",'Organizācija un vadība'!P12)</f>
      </c>
    </row>
    <row r="351" spans="1:16" x14ac:dyDescent="0.25">
      <c r="A351" s="56">
        <f>IF('Organizācija un vadība'!A13="","",'Organizācija un vadība'!A13)</f>
      </c>
      <c r="B351" s="56">
        <f>IF('Organizācija un vadība'!B13="","",'Organizācija un vadība'!B13)</f>
      </c>
      <c r="C351" s="56">
        <f>IF('Organizācija un vadība'!C13="","",'Organizācija un vadība'!C13)</f>
      </c>
      <c r="D351" s="56">
        <f>IF('Organizācija un vadība'!D13="","",'Organizācija un vadība'!D13)</f>
      </c>
      <c r="E351" s="56">
        <f>IF('Organizācija un vadība'!E13="","",'Organizācija un vadība'!E13)</f>
      </c>
      <c r="F351" s="56">
        <f>IF('Organizācija un vadība'!F13="","",'Organizācija un vadība'!F13)</f>
      </c>
      <c r="G351" s="56">
        <f>IF('Organizācija un vadība'!G13="","",'Organizācija un vadība'!G13)</f>
      </c>
      <c r="H351" s="56">
        <f>IF('Organizācija un vadība'!H13="","",'Organizācija un vadība'!H13)</f>
      </c>
      <c r="I351" s="56">
        <f>IF('Organizācija un vadība'!I13="","",'Organizācija un vadība'!I13)</f>
      </c>
      <c r="J351" s="56">
        <f>IF('Organizācija un vadība'!J13="","",'Organizācija un vadība'!J13)</f>
      </c>
      <c r="K351" s="56">
        <f>IF('Organizācija un vadība'!K13="","",'Organizācija un vadība'!K13)</f>
      </c>
      <c r="L351" s="56">
        <f>IF('Organizācija un vadība'!L13="","",'Organizācija un vadība'!L13)</f>
      </c>
      <c r="M351" s="56">
        <f>IF('Organizācija un vadība'!M13="","",'Organizācija un vadība'!M13)</f>
      </c>
      <c r="N351" s="56">
        <f>IF('Organizācija un vadība'!N13="","",'Organizācija un vadība'!N13)</f>
      </c>
      <c r="O351" s="56">
        <f>IF('Organizācija un vadība'!O13="","",'Organizācija un vadība'!O13)</f>
      </c>
      <c r="P351" s="56">
        <f>IF('Organizācija un vadība'!P13="","",'Organizācija un vadība'!P13)</f>
      </c>
    </row>
    <row r="352" spans="1:16" x14ac:dyDescent="0.25">
      <c r="A352" s="56">
        <f>IF('Organizācija un vadība'!A14="","",'Organizācija un vadība'!A14)</f>
      </c>
      <c r="B352" s="56">
        <f>IF('Organizācija un vadība'!B14="","",'Organizācija un vadība'!B14)</f>
      </c>
      <c r="C352" s="56">
        <f>IF('Organizācija un vadība'!C14="","",'Organizācija un vadība'!C14)</f>
      </c>
      <c r="D352" s="56">
        <f>IF('Organizācija un vadība'!D14="","",'Organizācija un vadība'!D14)</f>
      </c>
      <c r="E352" s="56">
        <f>IF('Organizācija un vadība'!E14="","",'Organizācija un vadība'!E14)</f>
      </c>
      <c r="F352" s="56">
        <f>IF('Organizācija un vadība'!F14="","",'Organizācija un vadība'!F14)</f>
      </c>
      <c r="G352" s="56">
        <f>IF('Organizācija un vadība'!G14="","",'Organizācija un vadība'!G14)</f>
      </c>
      <c r="H352" s="56">
        <f>IF('Organizācija un vadība'!H14="","",'Organizācija un vadība'!H14)</f>
      </c>
      <c r="I352" s="56">
        <f>IF('Organizācija un vadība'!I14="","",'Organizācija un vadība'!I14)</f>
      </c>
      <c r="J352" s="56">
        <f>IF('Organizācija un vadība'!J14="","",'Organizācija un vadība'!J14)</f>
      </c>
      <c r="K352" s="56">
        <f>IF('Organizācija un vadība'!K14="","",'Organizācija un vadība'!K14)</f>
      </c>
      <c r="L352" s="56">
        <f>IF('Organizācija un vadība'!L14="","",'Organizācija un vadība'!L14)</f>
      </c>
      <c r="M352" s="56">
        <f>IF('Organizācija un vadība'!M14="","",'Organizācija un vadība'!M14)</f>
      </c>
      <c r="N352" s="56">
        <f>IF('Organizācija un vadība'!N14="","",'Organizācija un vadība'!N14)</f>
      </c>
      <c r="O352" s="56">
        <f>IF('Organizācija un vadība'!O14="","",'Organizācija un vadība'!O14)</f>
      </c>
      <c r="P352" s="56">
        <f>IF('Organizācija un vadība'!P14="","",'Organizācija un vadība'!P14)</f>
      </c>
    </row>
    <row r="353" spans="1:16" x14ac:dyDescent="0.25">
      <c r="A353" s="56">
        <f>IF('Organizācija un vadība'!A15="","",'Organizācija un vadība'!A15)</f>
      </c>
      <c r="B353" s="56">
        <f>IF('Organizācija un vadība'!B15="","",'Organizācija un vadība'!B15)</f>
      </c>
      <c r="C353" s="56">
        <f>IF('Organizācija un vadība'!C15="","",'Organizācija un vadība'!C15)</f>
      </c>
      <c r="D353" s="56">
        <f>IF('Organizācija un vadība'!D15="","",'Organizācija un vadība'!D15)</f>
      </c>
      <c r="E353" s="56">
        <f>IF('Organizācija un vadība'!E15="","",'Organizācija un vadība'!E15)</f>
      </c>
      <c r="F353" s="56">
        <f>IF('Organizācija un vadība'!F15="","",'Organizācija un vadība'!F15)</f>
      </c>
      <c r="G353" s="56">
        <f>IF('Organizācija un vadība'!G15="","",'Organizācija un vadība'!G15)</f>
      </c>
      <c r="H353" s="56">
        <f>IF('Organizācija un vadība'!H15="","",'Organizācija un vadība'!H15)</f>
      </c>
      <c r="I353" s="56">
        <f>IF('Organizācija un vadība'!I15="","",'Organizācija un vadība'!I15)</f>
      </c>
      <c r="J353" s="56">
        <f>IF('Organizācija un vadība'!J15="","",'Organizācija un vadība'!J15)</f>
      </c>
      <c r="K353" s="56">
        <f>IF('Organizācija un vadība'!K15="","",'Organizācija un vadība'!K15)</f>
      </c>
      <c r="L353" s="56">
        <f>IF('Organizācija un vadība'!L15="","",'Organizācija un vadība'!L15)</f>
      </c>
      <c r="M353" s="56">
        <f>IF('Organizācija un vadība'!M15="","",'Organizācija un vadība'!M15)</f>
      </c>
      <c r="N353" s="56">
        <f>IF('Organizācija un vadība'!N15="","",'Organizācija un vadība'!N15)</f>
      </c>
      <c r="O353" s="56">
        <f>IF('Organizācija un vadība'!O15="","",'Organizācija un vadība'!O15)</f>
      </c>
      <c r="P353" s="56">
        <f>IF('Organizācija un vadība'!P15="","",'Organizācija un vadība'!P15)</f>
      </c>
    </row>
    <row r="354" spans="1:16" x14ac:dyDescent="0.25">
      <c r="A354" s="56">
        <f>IF('Organizācija un vadība'!A16="","",'Organizācija un vadība'!A16)</f>
      </c>
      <c r="B354" s="56">
        <f>IF('Organizācija un vadība'!B16="","",'Organizācija un vadība'!B16)</f>
      </c>
      <c r="C354" s="56">
        <f>IF('Organizācija un vadība'!C16="","",'Organizācija un vadība'!C16)</f>
      </c>
      <c r="D354" s="56">
        <f>IF('Organizācija un vadība'!D16="","",'Organizācija un vadība'!D16)</f>
      </c>
      <c r="E354" s="56">
        <f>IF('Organizācija un vadība'!E16="","",'Organizācija un vadība'!E16)</f>
      </c>
      <c r="F354" s="56">
        <f>IF('Organizācija un vadība'!F16="","",'Organizācija un vadība'!F16)</f>
      </c>
      <c r="G354" s="56">
        <f>IF('Organizācija un vadība'!G16="","",'Organizācija un vadība'!G16)</f>
      </c>
      <c r="H354" s="56">
        <f>IF('Organizācija un vadība'!H16="","",'Organizācija un vadība'!H16)</f>
      </c>
      <c r="I354" s="56">
        <f>IF('Organizācija un vadība'!I16="","",'Organizācija un vadība'!I16)</f>
      </c>
      <c r="J354" s="56">
        <f>IF('Organizācija un vadība'!J16="","",'Organizācija un vadība'!J16)</f>
      </c>
      <c r="K354" s="56">
        <f>IF('Organizācija un vadība'!K16="","",'Organizācija un vadība'!K16)</f>
      </c>
      <c r="L354" s="56">
        <f>IF('Organizācija un vadība'!L16="","",'Organizācija un vadība'!L16)</f>
      </c>
      <c r="M354" s="56">
        <f>IF('Organizācija un vadība'!M16="","",'Organizācija un vadība'!M16)</f>
      </c>
      <c r="N354" s="56">
        <f>IF('Organizācija un vadība'!N16="","",'Organizācija un vadība'!N16)</f>
      </c>
      <c r="O354" s="56">
        <f>IF('Organizācija un vadība'!O16="","",'Organizācija un vadība'!O16)</f>
      </c>
      <c r="P354" s="56">
        <f>IF('Organizācija un vadība'!P16="","",'Organizācija un vadība'!P16)</f>
      </c>
    </row>
    <row r="355" spans="1:16" x14ac:dyDescent="0.25">
      <c r="A355" s="56">
        <f>IF('Organizācija un vadība'!A17="","",'Organizācija un vadība'!A17)</f>
      </c>
      <c r="B355" s="56">
        <f>IF('Organizācija un vadība'!B17="","",'Organizācija un vadība'!B17)</f>
      </c>
      <c r="C355" s="56">
        <f>IF('Organizācija un vadība'!C17="","",'Organizācija un vadība'!C17)</f>
      </c>
      <c r="D355" s="56">
        <f>IF('Organizācija un vadība'!D17="","",'Organizācija un vadība'!D17)</f>
      </c>
      <c r="E355" s="56">
        <f>IF('Organizācija un vadība'!E17="","",'Organizācija un vadība'!E17)</f>
      </c>
      <c r="F355" s="56">
        <f>IF('Organizācija un vadība'!F17="","",'Organizācija un vadība'!F17)</f>
      </c>
      <c r="G355" s="56">
        <f>IF('Organizācija un vadība'!G17="","",'Organizācija un vadība'!G17)</f>
      </c>
      <c r="H355" s="56">
        <f>IF('Organizācija un vadība'!H17="","",'Organizācija un vadība'!H17)</f>
      </c>
      <c r="I355" s="56">
        <f>IF('Organizācija un vadība'!I17="","",'Organizācija un vadība'!I17)</f>
      </c>
      <c r="J355" s="56">
        <f>IF('Organizācija un vadība'!J17="","",'Organizācija un vadība'!J17)</f>
      </c>
      <c r="K355" s="56">
        <f>IF('Organizācija un vadība'!K17="","",'Organizācija un vadība'!K17)</f>
      </c>
      <c r="L355" s="56">
        <f>IF('Organizācija un vadība'!L17="","",'Organizācija un vadība'!L17)</f>
      </c>
      <c r="M355" s="56">
        <f>IF('Organizācija un vadība'!M17="","",'Organizācija un vadība'!M17)</f>
      </c>
      <c r="N355" s="56">
        <f>IF('Organizācija un vadība'!N17="","",'Organizācija un vadība'!N17)</f>
      </c>
      <c r="O355" s="56">
        <f>IF('Organizācija un vadība'!O17="","",'Organizācija un vadība'!O17)</f>
      </c>
      <c r="P355" s="56">
        <f>IF('Organizācija un vadība'!P17="","",'Organizācija un vadība'!P17)</f>
      </c>
    </row>
    <row r="356" spans="1:16" x14ac:dyDescent="0.25">
      <c r="A356" s="56">
        <f>IF('Organizācija un vadība'!A18="","",'Organizācija un vadība'!A18)</f>
      </c>
      <c r="B356" s="56">
        <f>IF('Organizācija un vadība'!B18="","",'Organizācija un vadība'!B18)</f>
      </c>
      <c r="C356" s="56">
        <f>IF('Organizācija un vadība'!C18="","",'Organizācija un vadība'!C18)</f>
      </c>
      <c r="D356" s="56">
        <f>IF('Organizācija un vadība'!D18="","",'Organizācija un vadība'!D18)</f>
      </c>
      <c r="E356" s="56">
        <f>IF('Organizācija un vadība'!E18="","",'Organizācija un vadība'!E18)</f>
      </c>
      <c r="F356" s="56">
        <f>IF('Organizācija un vadība'!F18="","",'Organizācija un vadība'!F18)</f>
      </c>
      <c r="G356" s="56">
        <f>IF('Organizācija un vadība'!G18="","",'Organizācija un vadība'!G18)</f>
      </c>
      <c r="H356" s="56">
        <f>IF('Organizācija un vadība'!H18="","",'Organizācija un vadība'!H18)</f>
      </c>
      <c r="I356" s="56">
        <f>IF('Organizācija un vadība'!I18="","",'Organizācija un vadība'!I18)</f>
      </c>
      <c r="J356" s="56">
        <f>IF('Organizācija un vadība'!J18="","",'Organizācija un vadība'!J18)</f>
      </c>
      <c r="K356" s="56">
        <f>IF('Organizācija un vadība'!K18="","",'Organizācija un vadība'!K18)</f>
      </c>
      <c r="L356" s="56">
        <f>IF('Organizācija un vadība'!L18="","",'Organizācija un vadība'!L18)</f>
      </c>
      <c r="M356" s="56">
        <f>IF('Organizācija un vadība'!M18="","",'Organizācija un vadība'!M18)</f>
      </c>
      <c r="N356" s="56">
        <f>IF('Organizācija un vadība'!N18="","",'Organizācija un vadība'!N18)</f>
      </c>
      <c r="O356" s="56">
        <f>IF('Organizācija un vadība'!O18="","",'Organizācija un vadība'!O18)</f>
      </c>
      <c r="P356" s="56">
        <f>IF('Organizācija un vadība'!P18="","",'Organizācija un vadība'!P18)</f>
      </c>
    </row>
    <row r="357" spans="1:16" x14ac:dyDescent="0.25">
      <c r="A357" s="56">
        <f>IF('Organizācija un vadība'!A19="","",'Organizācija un vadība'!A19)</f>
      </c>
      <c r="B357" s="56">
        <f>IF('Organizācija un vadība'!B19="","",'Organizācija un vadība'!B19)</f>
      </c>
      <c r="C357" s="56">
        <f>IF('Organizācija un vadība'!C19="","",'Organizācija un vadība'!C19)</f>
      </c>
      <c r="D357" s="56">
        <f>IF('Organizācija un vadība'!D19="","",'Organizācija un vadība'!D19)</f>
      </c>
      <c r="E357" s="56">
        <f>IF('Organizācija un vadība'!E19="","",'Organizācija un vadība'!E19)</f>
      </c>
      <c r="F357" s="56">
        <f>IF('Organizācija un vadība'!F19="","",'Organizācija un vadība'!F19)</f>
      </c>
      <c r="G357" s="56">
        <f>IF('Organizācija un vadība'!G19="","",'Organizācija un vadība'!G19)</f>
      </c>
      <c r="H357" s="56">
        <f>IF('Organizācija un vadība'!H19="","",'Organizācija un vadība'!H19)</f>
      </c>
      <c r="I357" s="56">
        <f>IF('Organizācija un vadība'!I19="","",'Organizācija un vadība'!I19)</f>
      </c>
      <c r="J357" s="56">
        <f>IF('Organizācija un vadība'!J19="","",'Organizācija un vadība'!J19)</f>
      </c>
      <c r="K357" s="56">
        <f>IF('Organizācija un vadība'!K19="","",'Organizācija un vadība'!K19)</f>
      </c>
      <c r="L357" s="56">
        <f>IF('Organizācija un vadība'!L19="","",'Organizācija un vadība'!L19)</f>
      </c>
      <c r="M357" s="56">
        <f>IF('Organizācija un vadība'!M19="","",'Organizācija un vadība'!M19)</f>
      </c>
      <c r="N357" s="56">
        <f>IF('Organizācija un vadība'!N19="","",'Organizācija un vadība'!N19)</f>
      </c>
      <c r="O357" s="56">
        <f>IF('Organizācija un vadība'!O19="","",'Organizācija un vadība'!O19)</f>
      </c>
      <c r="P357" s="56">
        <f>IF('Organizācija un vadība'!P19="","",'Organizācija un vadība'!P19)</f>
      </c>
    </row>
    <row r="358" spans="1:16" x14ac:dyDescent="0.25">
      <c r="A358" s="56">
        <f>IF('Organizācija un vadība'!A20="","",'Organizācija un vadība'!A20)</f>
      </c>
      <c r="B358" s="56">
        <f>IF('Organizācija un vadība'!B20="","",'Organizācija un vadība'!B20)</f>
      </c>
      <c r="C358" s="56">
        <f>IF('Organizācija un vadība'!C20="","",'Organizācija un vadība'!C20)</f>
      </c>
      <c r="D358" s="56">
        <f>IF('Organizācija un vadība'!D20="","",'Organizācija un vadība'!D20)</f>
      </c>
      <c r="E358" s="56">
        <f>IF('Organizācija un vadība'!E20="","",'Organizācija un vadība'!E20)</f>
      </c>
      <c r="F358" s="56">
        <f>IF('Organizācija un vadība'!F20="","",'Organizācija un vadība'!F20)</f>
      </c>
      <c r="G358" s="56">
        <f>IF('Organizācija un vadība'!G20="","",'Organizācija un vadība'!G20)</f>
      </c>
      <c r="H358" s="56">
        <f>IF('Organizācija un vadība'!H20="","",'Organizācija un vadība'!H20)</f>
      </c>
      <c r="I358" s="56">
        <f>IF('Organizācija un vadība'!I20="","",'Organizācija un vadība'!I20)</f>
      </c>
      <c r="J358" s="56">
        <f>IF('Organizācija un vadība'!J20="","",'Organizācija un vadība'!J20)</f>
      </c>
      <c r="K358" s="56">
        <f>IF('Organizācija un vadība'!K20="","",'Organizācija un vadība'!K20)</f>
      </c>
      <c r="L358" s="56">
        <f>IF('Organizācija un vadība'!L20="","",'Organizācija un vadība'!L20)</f>
      </c>
      <c r="M358" s="56">
        <f>IF('Organizācija un vadība'!M20="","",'Organizācija un vadība'!M20)</f>
      </c>
      <c r="N358" s="56">
        <f>IF('Organizācija un vadība'!N20="","",'Organizācija un vadība'!N20)</f>
      </c>
      <c r="O358" s="56">
        <f>IF('Organizācija un vadība'!O20="","",'Organizācija un vadība'!O20)</f>
      </c>
      <c r="P358" s="56">
        <f>IF('Organizācija un vadība'!P20="","",'Organizācija un vadība'!P20)</f>
      </c>
    </row>
    <row r="359" spans="1:16" x14ac:dyDescent="0.25">
      <c r="A359" s="56">
        <f>IF('Organizācija un vadība'!A21="","",'Organizācija un vadība'!A21)</f>
      </c>
      <c r="B359" s="56">
        <f>IF('Organizācija un vadība'!B21="","",'Organizācija un vadība'!B21)</f>
      </c>
      <c r="C359" s="56">
        <f>IF('Organizācija un vadība'!C21="","",'Organizācija un vadība'!C21)</f>
      </c>
      <c r="D359" s="56">
        <f>IF('Organizācija un vadība'!D21="","",'Organizācija un vadība'!D21)</f>
      </c>
      <c r="E359" s="56">
        <f>IF('Organizācija un vadība'!E21="","",'Organizācija un vadība'!E21)</f>
      </c>
      <c r="F359" s="56">
        <f>IF('Organizācija un vadība'!F21="","",'Organizācija un vadība'!F21)</f>
      </c>
      <c r="G359" s="56">
        <f>IF('Organizācija un vadība'!G21="","",'Organizācija un vadība'!G21)</f>
      </c>
      <c r="H359" s="56">
        <f>IF('Organizācija un vadība'!H21="","",'Organizācija un vadība'!H21)</f>
      </c>
      <c r="I359" s="56">
        <f>IF('Organizācija un vadība'!I21="","",'Organizācija un vadība'!I21)</f>
      </c>
      <c r="J359" s="56">
        <f>IF('Organizācija un vadība'!J21="","",'Organizācija un vadība'!J21)</f>
      </c>
      <c r="K359" s="56">
        <f>IF('Organizācija un vadība'!K21="","",'Organizācija un vadība'!K21)</f>
      </c>
      <c r="L359" s="56">
        <f>IF('Organizācija un vadība'!L21="","",'Organizācija un vadība'!L21)</f>
      </c>
      <c r="M359" s="56">
        <f>IF('Organizācija un vadība'!M21="","",'Organizācija un vadība'!M21)</f>
      </c>
      <c r="N359" s="56">
        <f>IF('Organizācija un vadība'!N21="","",'Organizācija un vadība'!N21)</f>
      </c>
      <c r="O359" s="56">
        <f>IF('Organizācija un vadība'!O21="","",'Organizācija un vadība'!O21)</f>
      </c>
      <c r="P359" s="56">
        <f>IF('Organizācija un vadība'!P21="","",'Organizācija un vadība'!P21)</f>
      </c>
    </row>
    <row r="360" spans="1:16" x14ac:dyDescent="0.25">
      <c r="A360" s="56">
        <f>IF('Organizācija un vadība'!A22="","",'Organizācija un vadība'!A22)</f>
      </c>
      <c r="B360" s="56">
        <f>IF('Organizācija un vadība'!B22="","",'Organizācija un vadība'!B22)</f>
      </c>
      <c r="C360" s="56">
        <f>IF('Organizācija un vadība'!C22="","",'Organizācija un vadība'!C22)</f>
      </c>
      <c r="D360" s="56">
        <f>IF('Organizācija un vadība'!D22="","",'Organizācija un vadība'!D22)</f>
      </c>
      <c r="E360" s="56">
        <f>IF('Organizācija un vadība'!E22="","",'Organizācija un vadība'!E22)</f>
      </c>
      <c r="F360" s="56">
        <f>IF('Organizācija un vadība'!F22="","",'Organizācija un vadība'!F22)</f>
      </c>
      <c r="G360" s="56">
        <f>IF('Organizācija un vadība'!G22="","",'Organizācija un vadība'!G22)</f>
      </c>
      <c r="H360" s="56">
        <f>IF('Organizācija un vadība'!H22="","",'Organizācija un vadība'!H22)</f>
      </c>
      <c r="I360" s="56">
        <f>IF('Organizācija un vadība'!I22="","",'Organizācija un vadība'!I22)</f>
      </c>
      <c r="J360" s="56">
        <f>IF('Organizācija un vadība'!J22="","",'Organizācija un vadība'!J22)</f>
      </c>
      <c r="K360" s="56">
        <f>IF('Organizācija un vadība'!K22="","",'Organizācija un vadība'!K22)</f>
      </c>
      <c r="L360" s="56">
        <f>IF('Organizācija un vadība'!L22="","",'Organizācija un vadība'!L22)</f>
      </c>
      <c r="M360" s="56">
        <f>IF('Organizācija un vadība'!M22="","",'Organizācija un vadība'!M22)</f>
      </c>
      <c r="N360" s="56">
        <f>IF('Organizācija un vadība'!N22="","",'Organizācija un vadība'!N22)</f>
      </c>
      <c r="O360" s="56">
        <f>IF('Organizācija un vadība'!O22="","",'Organizācija un vadība'!O22)</f>
      </c>
      <c r="P360" s="56">
        <f>IF('Organizācija un vadība'!P22="","",'Organizācija un vadība'!P22)</f>
      </c>
    </row>
    <row r="361" spans="1:16" x14ac:dyDescent="0.25">
      <c r="A361" s="56">
        <f>IF('Organizācija un vadība'!A23="","",'Organizācija un vadība'!A23)</f>
      </c>
      <c r="B361" s="56">
        <f>IF('Organizācija un vadība'!B23="","",'Organizācija un vadība'!B23)</f>
      </c>
      <c r="C361" s="56">
        <f>IF('Organizācija un vadība'!C23="","",'Organizācija un vadība'!C23)</f>
      </c>
      <c r="D361" s="56">
        <f>IF('Organizācija un vadība'!D23="","",'Organizācija un vadība'!D23)</f>
      </c>
      <c r="E361" s="56">
        <f>IF('Organizācija un vadība'!E23="","",'Organizācija un vadība'!E23)</f>
      </c>
      <c r="F361" s="56">
        <f>IF('Organizācija un vadība'!F23="","",'Organizācija un vadība'!F23)</f>
      </c>
      <c r="G361" s="56">
        <f>IF('Organizācija un vadība'!G23="","",'Organizācija un vadība'!G23)</f>
      </c>
      <c r="H361" s="56">
        <f>IF('Organizācija un vadība'!H23="","",'Organizācija un vadība'!H23)</f>
      </c>
      <c r="I361" s="56">
        <f>IF('Organizācija un vadība'!I23="","",'Organizācija un vadība'!I23)</f>
      </c>
      <c r="J361" s="56">
        <f>IF('Organizācija un vadība'!J23="","",'Organizācija un vadība'!J23)</f>
      </c>
      <c r="K361" s="56">
        <f>IF('Organizācija un vadība'!K23="","",'Organizācija un vadība'!K23)</f>
      </c>
      <c r="L361" s="56">
        <f>IF('Organizācija un vadība'!L23="","",'Organizācija un vadība'!L23)</f>
      </c>
      <c r="M361" s="56">
        <f>IF('Organizācija un vadība'!M23="","",'Organizācija un vadība'!M23)</f>
      </c>
      <c r="N361" s="56">
        <f>IF('Organizācija un vadība'!N23="","",'Organizācija un vadība'!N23)</f>
      </c>
      <c r="O361" s="56">
        <f>IF('Organizācija un vadība'!O23="","",'Organizācija un vadība'!O23)</f>
      </c>
      <c r="P361" s="56">
        <f>IF('Organizācija un vadība'!P23="","",'Organizācija un vadība'!P23)</f>
      </c>
    </row>
    <row r="362" spans="1:16" x14ac:dyDescent="0.25">
      <c r="A362" s="56">
        <f>IF('Organizācija un vadība'!A24="","",'Organizācija un vadība'!A24)</f>
      </c>
      <c r="B362" s="56">
        <f>IF('Organizācija un vadība'!B24="","",'Organizācija un vadība'!B24)</f>
      </c>
      <c r="C362" s="56">
        <f>IF('Organizācija un vadība'!C24="","",'Organizācija un vadība'!C24)</f>
      </c>
      <c r="D362" s="56">
        <f>IF('Organizācija un vadība'!D24="","",'Organizācija un vadība'!D24)</f>
      </c>
      <c r="E362" s="56">
        <f>IF('Organizācija un vadība'!E24="","",'Organizācija un vadība'!E24)</f>
      </c>
      <c r="F362" s="56">
        <f>IF('Organizācija un vadība'!F24="","",'Organizācija un vadība'!F24)</f>
      </c>
      <c r="G362" s="56">
        <f>IF('Organizācija un vadība'!G24="","",'Organizācija un vadība'!G24)</f>
      </c>
      <c r="H362" s="56">
        <f>IF('Organizācija un vadība'!H24="","",'Organizācija un vadība'!H24)</f>
      </c>
      <c r="I362" s="56">
        <f>IF('Organizācija un vadība'!I24="","",'Organizācija un vadība'!I24)</f>
      </c>
      <c r="J362" s="56">
        <f>IF('Organizācija un vadība'!J24="","",'Organizācija un vadība'!J24)</f>
      </c>
      <c r="K362" s="56">
        <f>IF('Organizācija un vadība'!K24="","",'Organizācija un vadība'!K24)</f>
      </c>
      <c r="L362" s="56">
        <f>IF('Organizācija un vadība'!L24="","",'Organizācija un vadība'!L24)</f>
      </c>
      <c r="M362" s="56">
        <f>IF('Organizācija un vadība'!M24="","",'Organizācija un vadība'!M24)</f>
      </c>
      <c r="N362" s="56">
        <f>IF('Organizācija un vadība'!N24="","",'Organizācija un vadība'!N24)</f>
      </c>
      <c r="O362" s="56">
        <f>IF('Organizācija un vadība'!O24="","",'Organizācija un vadība'!O24)</f>
      </c>
      <c r="P362" s="56">
        <f>IF('Organizācija un vadība'!P24="","",'Organizācija un vadība'!P24)</f>
      </c>
    </row>
    <row r="363" spans="1:16" x14ac:dyDescent="0.25">
      <c r="A363" s="56">
        <f>IF('Organizācija un vadība'!A25="","",'Organizācija un vadība'!A25)</f>
      </c>
      <c r="B363" s="56">
        <f>IF('Organizācija un vadība'!B25="","",'Organizācija un vadība'!B25)</f>
      </c>
      <c r="C363" s="56">
        <f>IF('Organizācija un vadība'!C25="","",'Organizācija un vadība'!C25)</f>
      </c>
      <c r="D363" s="56">
        <f>IF('Organizācija un vadība'!D25="","",'Organizācija un vadība'!D25)</f>
      </c>
      <c r="E363" s="56">
        <f>IF('Organizācija un vadība'!E25="","",'Organizācija un vadība'!E25)</f>
      </c>
      <c r="F363" s="56">
        <f>IF('Organizācija un vadība'!F25="","",'Organizācija un vadība'!F25)</f>
      </c>
      <c r="G363" s="56">
        <f>IF('Organizācija un vadība'!G25="","",'Organizācija un vadība'!G25)</f>
      </c>
      <c r="H363" s="56">
        <f>IF('Organizācija un vadība'!H25="","",'Organizācija un vadība'!H25)</f>
      </c>
      <c r="I363" s="56">
        <f>IF('Organizācija un vadība'!I25="","",'Organizācija un vadība'!I25)</f>
      </c>
      <c r="J363" s="56">
        <f>IF('Organizācija un vadība'!J25="","",'Organizācija un vadība'!J25)</f>
      </c>
      <c r="K363" s="56">
        <f>IF('Organizācija un vadība'!K25="","",'Organizācija un vadība'!K25)</f>
      </c>
      <c r="L363" s="56">
        <f>IF('Organizācija un vadība'!L25="","",'Organizācija un vadība'!L25)</f>
      </c>
      <c r="M363" s="56">
        <f>IF('Organizācija un vadība'!M25="","",'Organizācija un vadība'!M25)</f>
      </c>
      <c r="N363" s="56">
        <f>IF('Organizācija un vadība'!N25="","",'Organizācija un vadība'!N25)</f>
      </c>
      <c r="O363" s="56">
        <f>IF('Organizācija un vadība'!O25="","",'Organizācija un vadība'!O25)</f>
      </c>
      <c r="P363" s="56">
        <f>IF('Organizācija un vadība'!P25="","",'Organizācija un vadība'!P25)</f>
      </c>
    </row>
    <row r="364" spans="1:16" x14ac:dyDescent="0.25">
      <c r="A364" s="56">
        <f>IF('Organizācija un vadība'!A26="","",'Organizācija un vadība'!A26)</f>
      </c>
      <c r="B364" s="56">
        <f>IF('Organizācija un vadība'!B26="","",'Organizācija un vadība'!B26)</f>
      </c>
      <c r="C364" s="56">
        <f>IF('Organizācija un vadība'!C26="","",'Organizācija un vadība'!C26)</f>
      </c>
      <c r="D364" s="56">
        <f>IF('Organizācija un vadība'!D26="","",'Organizācija un vadība'!D26)</f>
      </c>
      <c r="E364" s="56">
        <f>IF('Organizācija un vadība'!E26="","",'Organizācija un vadība'!E26)</f>
      </c>
      <c r="F364" s="56">
        <f>IF('Organizācija un vadība'!F26="","",'Organizācija un vadība'!F26)</f>
      </c>
      <c r="G364" s="56">
        <f>IF('Organizācija un vadība'!G26="","",'Organizācija un vadība'!G26)</f>
      </c>
      <c r="H364" s="56">
        <f>IF('Organizācija un vadība'!H26="","",'Organizācija un vadība'!H26)</f>
      </c>
      <c r="I364" s="56">
        <f>IF('Organizācija un vadība'!I26="","",'Organizācija un vadība'!I26)</f>
      </c>
      <c r="J364" s="56">
        <f>IF('Organizācija un vadība'!J26="","",'Organizācija un vadība'!J26)</f>
      </c>
      <c r="K364" s="56">
        <f>IF('Organizācija un vadība'!K26="","",'Organizācija un vadība'!K26)</f>
      </c>
      <c r="L364" s="56">
        <f>IF('Organizācija un vadība'!L26="","",'Organizācija un vadība'!L26)</f>
      </c>
      <c r="M364" s="56">
        <f>IF('Organizācija un vadība'!M26="","",'Organizācija un vadība'!M26)</f>
      </c>
      <c r="N364" s="56">
        <f>IF('Organizācija un vadība'!N26="","",'Organizācija un vadība'!N26)</f>
      </c>
      <c r="O364" s="56">
        <f>IF('Organizācija un vadība'!O26="","",'Organizācija un vadība'!O26)</f>
      </c>
      <c r="P364" s="56">
        <f>IF('Organizācija un vadība'!P26="","",'Organizācija un vadība'!P26)</f>
      </c>
    </row>
    <row r="365" spans="1:16" x14ac:dyDescent="0.25">
      <c r="A365" s="56">
        <f>IF('Organizācija un vadība'!A27="","",'Organizācija un vadība'!A27)</f>
      </c>
      <c r="B365" s="56">
        <f>IF('Organizācija un vadība'!B27="","",'Organizācija un vadība'!B27)</f>
      </c>
      <c r="C365" s="56">
        <f>IF('Organizācija un vadība'!C27="","",'Organizācija un vadība'!C27)</f>
      </c>
      <c r="D365" s="56">
        <f>IF('Organizācija un vadība'!D27="","",'Organizācija un vadība'!D27)</f>
      </c>
      <c r="E365" s="56">
        <f>IF('Organizācija un vadība'!E27="","",'Organizācija un vadība'!E27)</f>
      </c>
      <c r="F365" s="56">
        <f>IF('Organizācija un vadība'!F27="","",'Organizācija un vadība'!F27)</f>
      </c>
      <c r="G365" s="56">
        <f>IF('Organizācija un vadība'!G27="","",'Organizācija un vadība'!G27)</f>
      </c>
      <c r="H365" s="56">
        <f>IF('Organizācija un vadība'!H27="","",'Organizācija un vadība'!H27)</f>
      </c>
      <c r="I365" s="56">
        <f>IF('Organizācija un vadība'!I27="","",'Organizācija un vadība'!I27)</f>
      </c>
      <c r="J365" s="56">
        <f>IF('Organizācija un vadība'!J27="","",'Organizācija un vadība'!J27)</f>
      </c>
      <c r="K365" s="56">
        <f>IF('Organizācija un vadība'!K27="","",'Organizācija un vadība'!K27)</f>
      </c>
      <c r="L365" s="56">
        <f>IF('Organizācija un vadība'!L27="","",'Organizācija un vadība'!L27)</f>
      </c>
      <c r="M365" s="56">
        <f>IF('Organizācija un vadība'!M27="","",'Organizācija un vadība'!M27)</f>
      </c>
      <c r="N365" s="56">
        <f>IF('Organizācija un vadība'!N27="","",'Organizācija un vadība'!N27)</f>
      </c>
      <c r="O365" s="56">
        <f>IF('Organizācija un vadība'!O27="","",'Organizācija un vadība'!O27)</f>
      </c>
      <c r="P365" s="56">
        <f>IF('Organizācija un vadība'!P27="","",'Organizācija un vadība'!P27)</f>
      </c>
    </row>
    <row r="366" spans="1:16" x14ac:dyDescent="0.25">
      <c r="A366" s="56">
        <f>IF('Organizācija un vadība'!A28="","",'Organizācija un vadība'!A28)</f>
      </c>
      <c r="B366" s="56">
        <f>IF('Organizācija un vadība'!B28="","",'Organizācija un vadība'!B28)</f>
      </c>
      <c r="C366" s="56">
        <f>IF('Organizācija un vadība'!C28="","",'Organizācija un vadība'!C28)</f>
      </c>
      <c r="D366" s="56">
        <f>IF('Organizācija un vadība'!D28="","",'Organizācija un vadība'!D28)</f>
      </c>
      <c r="E366" s="56">
        <f>IF('Organizācija un vadība'!E28="","",'Organizācija un vadība'!E28)</f>
      </c>
      <c r="F366" s="56">
        <f>IF('Organizācija un vadība'!F28="","",'Organizācija un vadība'!F28)</f>
      </c>
      <c r="G366" s="56">
        <f>IF('Organizācija un vadība'!G28="","",'Organizācija un vadība'!G28)</f>
      </c>
      <c r="H366" s="56">
        <f>IF('Organizācija un vadība'!H28="","",'Organizācija un vadība'!H28)</f>
      </c>
      <c r="I366" s="56">
        <f>IF('Organizācija un vadība'!I28="","",'Organizācija un vadība'!I28)</f>
      </c>
      <c r="J366" s="56">
        <f>IF('Organizācija un vadība'!J28="","",'Organizācija un vadība'!J28)</f>
      </c>
      <c r="K366" s="56">
        <f>IF('Organizācija un vadība'!K28="","",'Organizācija un vadība'!K28)</f>
      </c>
      <c r="L366" s="56">
        <f>IF('Organizācija un vadība'!L28="","",'Organizācija un vadība'!L28)</f>
      </c>
      <c r="M366" s="56">
        <f>IF('Organizācija un vadība'!M28="","",'Organizācija un vadība'!M28)</f>
      </c>
      <c r="N366" s="56">
        <f>IF('Organizācija un vadība'!N28="","",'Organizācija un vadība'!N28)</f>
      </c>
      <c r="O366" s="56">
        <f>IF('Organizācija un vadība'!O28="","",'Organizācija un vadība'!O28)</f>
      </c>
      <c r="P366" s="56">
        <f>IF('Organizācija un vadība'!P28="","",'Organizācija un vadība'!P28)</f>
      </c>
    </row>
    <row r="367" spans="1:16" x14ac:dyDescent="0.25">
      <c r="A367" s="56">
        <f>IF('Organizācija un vadība'!A29="","",'Organizācija un vadība'!A29)</f>
      </c>
      <c r="B367" s="56">
        <f>IF('Organizācija un vadība'!B29="","",'Organizācija un vadība'!B29)</f>
      </c>
      <c r="C367" s="56">
        <f>IF('Organizācija un vadība'!C29="","",'Organizācija un vadība'!C29)</f>
      </c>
      <c r="D367" s="56">
        <f>IF('Organizācija un vadība'!D29="","",'Organizācija un vadība'!D29)</f>
      </c>
      <c r="E367" s="56">
        <f>IF('Organizācija un vadība'!E29="","",'Organizācija un vadība'!E29)</f>
      </c>
      <c r="F367" s="56">
        <f>IF('Organizācija un vadība'!F29="","",'Organizācija un vadība'!F29)</f>
      </c>
      <c r="G367" s="56">
        <f>IF('Organizācija un vadība'!G29="","",'Organizācija un vadība'!G29)</f>
      </c>
      <c r="H367" s="56">
        <f>IF('Organizācija un vadība'!H29="","",'Organizācija un vadība'!H29)</f>
      </c>
      <c r="I367" s="56">
        <f>IF('Organizācija un vadība'!I29="","",'Organizācija un vadība'!I29)</f>
      </c>
      <c r="J367" s="56">
        <f>IF('Organizācija un vadība'!J29="","",'Organizācija un vadība'!J29)</f>
      </c>
      <c r="K367" s="56">
        <f>IF('Organizācija un vadība'!K29="","",'Organizācija un vadība'!K29)</f>
      </c>
      <c r="L367" s="56">
        <f>IF('Organizācija un vadība'!L29="","",'Organizācija un vadība'!L29)</f>
      </c>
      <c r="M367" s="56">
        <f>IF('Organizācija un vadība'!M29="","",'Organizācija un vadība'!M29)</f>
      </c>
      <c r="N367" s="56">
        <f>IF('Organizācija un vadība'!N29="","",'Organizācija un vadība'!N29)</f>
      </c>
      <c r="O367" s="56">
        <f>IF('Organizācija un vadība'!O29="","",'Organizācija un vadība'!O29)</f>
      </c>
      <c r="P367" s="56">
        <f>IF('Organizācija un vadība'!P29="","",'Organizācija un vadība'!P29)</f>
      </c>
    </row>
    <row r="368" spans="1:16" x14ac:dyDescent="0.25">
      <c r="A368" s="56">
        <f>IF('Organizācija un vadība'!A30="","",'Organizācija un vadība'!A30)</f>
      </c>
      <c r="B368" s="56">
        <f>IF('Organizācija un vadība'!B30="","",'Organizācija un vadība'!B30)</f>
      </c>
      <c r="C368" s="56">
        <f>IF('Organizācija un vadība'!C30="","",'Organizācija un vadība'!C30)</f>
      </c>
      <c r="D368" s="56">
        <f>IF('Organizācija un vadība'!D30="","",'Organizācija un vadība'!D30)</f>
      </c>
      <c r="E368" s="56">
        <f>IF('Organizācija un vadība'!E30="","",'Organizācija un vadība'!E30)</f>
      </c>
      <c r="F368" s="56">
        <f>IF('Organizācija un vadība'!F30="","",'Organizācija un vadība'!F30)</f>
      </c>
      <c r="G368" s="56">
        <f>IF('Organizācija un vadība'!G30="","",'Organizācija un vadība'!G30)</f>
      </c>
      <c r="H368" s="56">
        <f>IF('Organizācija un vadība'!H30="","",'Organizācija un vadība'!H30)</f>
      </c>
      <c r="I368" s="56">
        <f>IF('Organizācija un vadība'!I30="","",'Organizācija un vadība'!I30)</f>
      </c>
      <c r="J368" s="56">
        <f>IF('Organizācija un vadība'!J30="","",'Organizācija un vadība'!J30)</f>
      </c>
      <c r="K368" s="56">
        <f>IF('Organizācija un vadība'!K30="","",'Organizācija un vadība'!K30)</f>
      </c>
      <c r="L368" s="56">
        <f>IF('Organizācija un vadība'!L30="","",'Organizācija un vadība'!L30)</f>
      </c>
      <c r="M368" s="56">
        <f>IF('Organizācija un vadība'!M30="","",'Organizācija un vadība'!M30)</f>
      </c>
      <c r="N368" s="56">
        <f>IF('Organizācija un vadība'!N30="","",'Organizācija un vadība'!N30)</f>
      </c>
      <c r="O368" s="56">
        <f>IF('Organizācija un vadība'!O30="","",'Organizācija un vadība'!O30)</f>
      </c>
      <c r="P368" s="56">
        <f>IF('Organizācija un vadība'!P30="","",'Organizācija un vadība'!P30)</f>
      </c>
    </row>
    <row r="369" spans="1:16" x14ac:dyDescent="0.25">
      <c r="A369" s="56">
        <f>IF('Organizācija un vadība'!A31="","",'Organizācija un vadība'!A31)</f>
      </c>
      <c r="B369" s="56">
        <f>IF('Organizācija un vadība'!B31="","",'Organizācija un vadība'!B31)</f>
      </c>
      <c r="C369" s="56">
        <f>IF('Organizācija un vadība'!C31="","",'Organizācija un vadība'!C31)</f>
      </c>
      <c r="D369" s="56">
        <f>IF('Organizācija un vadība'!D31="","",'Organizācija un vadība'!D31)</f>
      </c>
      <c r="E369" s="56">
        <f>IF('Organizācija un vadība'!E31="","",'Organizācija un vadība'!E31)</f>
      </c>
      <c r="F369" s="56">
        <f>IF('Organizācija un vadība'!F31="","",'Organizācija un vadība'!F31)</f>
      </c>
      <c r="G369" s="56">
        <f>IF('Organizācija un vadība'!G31="","",'Organizācija un vadība'!G31)</f>
      </c>
      <c r="H369" s="56">
        <f>IF('Organizācija un vadība'!H31="","",'Organizācija un vadība'!H31)</f>
      </c>
      <c r="I369" s="56">
        <f>IF('Organizācija un vadība'!I31="","",'Organizācija un vadība'!I31)</f>
      </c>
      <c r="J369" s="56">
        <f>IF('Organizācija un vadība'!J31="","",'Organizācija un vadība'!J31)</f>
      </c>
      <c r="K369" s="56">
        <f>IF('Organizācija un vadība'!K31="","",'Organizācija un vadība'!K31)</f>
      </c>
      <c r="L369" s="56">
        <f>IF('Organizācija un vadība'!L31="","",'Organizācija un vadība'!L31)</f>
      </c>
      <c r="M369" s="56">
        <f>IF('Organizācija un vadība'!M31="","",'Organizācija un vadība'!M31)</f>
      </c>
      <c r="N369" s="56">
        <f>IF('Organizācija un vadība'!N31="","",'Organizācija un vadība'!N31)</f>
      </c>
      <c r="O369" s="56">
        <f>IF('Organizācija un vadība'!O31="","",'Organizācija un vadība'!O31)</f>
      </c>
      <c r="P369" s="56">
        <f>IF('Organizācija un vadība'!P31="","",'Organizācija un vadība'!P31)</f>
      </c>
    </row>
    <row r="370" spans="1:16" x14ac:dyDescent="0.25">
      <c r="A370" s="56">
        <f>IF('Organizācija un vadība'!A32="","",'Organizācija un vadība'!A32)</f>
      </c>
      <c r="B370" s="56">
        <f>IF('Organizācija un vadība'!B32="","",'Organizācija un vadība'!B32)</f>
      </c>
      <c r="C370" s="56">
        <f>IF('Organizācija un vadība'!C32="","",'Organizācija un vadība'!C32)</f>
      </c>
      <c r="D370" s="56">
        <f>IF('Organizācija un vadība'!D32="","",'Organizācija un vadība'!D32)</f>
      </c>
      <c r="E370" s="56">
        <f>IF('Organizācija un vadība'!E32="","",'Organizācija un vadība'!E32)</f>
      </c>
      <c r="F370" s="56">
        <f>IF('Organizācija un vadība'!F32="","",'Organizācija un vadība'!F32)</f>
      </c>
      <c r="G370" s="56">
        <f>IF('Organizācija un vadība'!G32="","",'Organizācija un vadība'!G32)</f>
      </c>
      <c r="H370" s="56">
        <f>IF('Organizācija un vadība'!H32="","",'Organizācija un vadība'!H32)</f>
      </c>
      <c r="I370" s="56">
        <f>IF('Organizācija un vadība'!I32="","",'Organizācija un vadība'!I32)</f>
      </c>
      <c r="J370" s="56">
        <f>IF('Organizācija un vadība'!J32="","",'Organizācija un vadība'!J32)</f>
      </c>
      <c r="K370" s="56">
        <f>IF('Organizācija un vadība'!K32="","",'Organizācija un vadība'!K32)</f>
      </c>
      <c r="L370" s="56">
        <f>IF('Organizācija un vadība'!L32="","",'Organizācija un vadība'!L32)</f>
      </c>
      <c r="M370" s="56">
        <f>IF('Organizācija un vadība'!M32="","",'Organizācija un vadība'!M32)</f>
      </c>
      <c r="N370" s="56">
        <f>IF('Organizācija un vadība'!N32="","",'Organizācija un vadība'!N32)</f>
      </c>
      <c r="O370" s="56">
        <f>IF('Organizācija un vadība'!O32="","",'Organizācija un vadība'!O32)</f>
      </c>
      <c r="P370" s="56">
        <f>IF('Organizācija un vadība'!P32="","",'Organizācija un vadība'!P32)</f>
      </c>
    </row>
    <row r="371" spans="1:16" x14ac:dyDescent="0.25">
      <c r="A371" s="56">
        <f>IF('Organizācija un vadība'!A33="","",'Organizācija un vadība'!A33)</f>
      </c>
      <c r="B371" s="56">
        <f>IF('Organizācija un vadība'!B33="","",'Organizācija un vadība'!B33)</f>
      </c>
      <c r="C371" s="56">
        <f>IF('Organizācija un vadība'!C33="","",'Organizācija un vadība'!C33)</f>
      </c>
      <c r="D371" s="56">
        <f>IF('Organizācija un vadība'!D33="","",'Organizācija un vadība'!D33)</f>
      </c>
      <c r="E371" s="56">
        <f>IF('Organizācija un vadība'!E33="","",'Organizācija un vadība'!E33)</f>
      </c>
      <c r="F371" s="56">
        <f>IF('Organizācija un vadība'!F33="","",'Organizācija un vadība'!F33)</f>
      </c>
      <c r="G371" s="56">
        <f>IF('Organizācija un vadība'!G33="","",'Organizācija un vadība'!G33)</f>
      </c>
      <c r="H371" s="56">
        <f>IF('Organizācija un vadība'!H33="","",'Organizācija un vadība'!H33)</f>
      </c>
      <c r="I371" s="56">
        <f>IF('Organizācija un vadība'!I33="","",'Organizācija un vadība'!I33)</f>
      </c>
      <c r="J371" s="56">
        <f>IF('Organizācija un vadība'!J33="","",'Organizācija un vadība'!J33)</f>
      </c>
      <c r="K371" s="56">
        <f>IF('Organizācija un vadība'!K33="","",'Organizācija un vadība'!K33)</f>
      </c>
      <c r="L371" s="56">
        <f>IF('Organizācija un vadība'!L33="","",'Organizācija un vadība'!L33)</f>
      </c>
      <c r="M371" s="56">
        <f>IF('Organizācija un vadība'!M33="","",'Organizācija un vadība'!M33)</f>
      </c>
      <c r="N371" s="56">
        <f>IF('Organizācija un vadība'!N33="","",'Organizācija un vadība'!N33)</f>
      </c>
      <c r="O371" s="56">
        <f>IF('Organizācija un vadība'!O33="","",'Organizācija un vadība'!O33)</f>
      </c>
      <c r="P371" s="56">
        <f>IF('Organizācija un vadība'!P33="","",'Organizācija un vadība'!P33)</f>
      </c>
    </row>
    <row r="372" spans="1:16" x14ac:dyDescent="0.25">
      <c r="A372" s="56">
        <f>IF('Organizācija un vadība'!A34="","",'Organizācija un vadība'!A34)</f>
      </c>
      <c r="B372" s="56">
        <f>IF('Organizācija un vadība'!B34="","",'Organizācija un vadība'!B34)</f>
      </c>
      <c r="C372" s="56">
        <f>IF('Organizācija un vadība'!C34="","",'Organizācija un vadība'!C34)</f>
      </c>
      <c r="D372" s="56">
        <f>IF('Organizācija un vadība'!D34="","",'Organizācija un vadība'!D34)</f>
      </c>
      <c r="E372" s="56">
        <f>IF('Organizācija un vadība'!E34="","",'Organizācija un vadība'!E34)</f>
      </c>
      <c r="F372" s="56">
        <f>IF('Organizācija un vadība'!F34="","",'Organizācija un vadība'!F34)</f>
      </c>
      <c r="G372" s="56">
        <f>IF('Organizācija un vadība'!G34="","",'Organizācija un vadība'!G34)</f>
      </c>
      <c r="H372" s="56">
        <f>IF('Organizācija un vadība'!H34="","",'Organizācija un vadība'!H34)</f>
      </c>
      <c r="I372" s="56">
        <f>IF('Organizācija un vadība'!I34="","",'Organizācija un vadība'!I34)</f>
      </c>
      <c r="J372" s="56">
        <f>IF('Organizācija un vadība'!J34="","",'Organizācija un vadība'!J34)</f>
      </c>
      <c r="K372" s="56">
        <f>IF('Organizācija un vadība'!K34="","",'Organizācija un vadība'!K34)</f>
      </c>
      <c r="L372" s="56">
        <f>IF('Organizācija un vadība'!L34="","",'Organizācija un vadība'!L34)</f>
      </c>
      <c r="M372" s="56">
        <f>IF('Organizācija un vadība'!M34="","",'Organizācija un vadība'!M34)</f>
      </c>
      <c r="N372" s="56">
        <f>IF('Organizācija un vadība'!N34="","",'Organizācija un vadība'!N34)</f>
      </c>
      <c r="O372" s="56">
        <f>IF('Organizācija un vadība'!O34="","",'Organizācija un vadība'!O34)</f>
      </c>
      <c r="P372" s="56">
        <f>IF('Organizācija un vadība'!P34="","",'Organizācija un vadība'!P34)</f>
      </c>
    </row>
    <row r="373" spans="1:16" x14ac:dyDescent="0.25">
      <c r="A373" s="56">
        <f>IF('Organizācija un vadība'!A35="","",'Organizācija un vadība'!A35)</f>
      </c>
      <c r="B373" s="56">
        <f>IF('Organizācija un vadība'!B35="","",'Organizācija un vadība'!B35)</f>
      </c>
      <c r="C373" s="56">
        <f>IF('Organizācija un vadība'!C35="","",'Organizācija un vadība'!C35)</f>
      </c>
      <c r="D373" s="56">
        <f>IF('Organizācija un vadība'!D35="","",'Organizācija un vadība'!D35)</f>
      </c>
      <c r="E373" s="56">
        <f>IF('Organizācija un vadība'!E35="","",'Organizācija un vadība'!E35)</f>
      </c>
      <c r="F373" s="56">
        <f>IF('Organizācija un vadība'!F35="","",'Organizācija un vadība'!F35)</f>
      </c>
      <c r="G373" s="56">
        <f>IF('Organizācija un vadība'!G35="","",'Organizācija un vadība'!G35)</f>
      </c>
      <c r="H373" s="56">
        <f>IF('Organizācija un vadība'!H35="","",'Organizācija un vadība'!H35)</f>
      </c>
      <c r="I373" s="56">
        <f>IF('Organizācija un vadība'!I35="","",'Organizācija un vadība'!I35)</f>
      </c>
      <c r="J373" s="56">
        <f>IF('Organizācija un vadība'!J35="","",'Organizācija un vadība'!J35)</f>
      </c>
      <c r="K373" s="56">
        <f>IF('Organizācija un vadība'!K35="","",'Organizācija un vadība'!K35)</f>
      </c>
      <c r="L373" s="56">
        <f>IF('Organizācija un vadība'!L35="","",'Organizācija un vadība'!L35)</f>
      </c>
      <c r="M373" s="56">
        <f>IF('Organizācija un vadība'!M35="","",'Organizācija un vadība'!M35)</f>
      </c>
      <c r="N373" s="56">
        <f>IF('Organizācija un vadība'!N35="","",'Organizācija un vadība'!N35)</f>
      </c>
      <c r="O373" s="56">
        <f>IF('Organizācija un vadība'!O35="","",'Organizācija un vadība'!O35)</f>
      </c>
      <c r="P373" s="56">
        <f>IF('Organizācija un vadība'!P35="","",'Organizācija un vadība'!P35)</f>
      </c>
    </row>
    <row r="374" spans="1:16" x14ac:dyDescent="0.25">
      <c r="A374" s="56">
        <f>IF('Organizācija un vadība'!A36="","",'Organizācija un vadība'!A36)</f>
      </c>
      <c r="B374" s="56">
        <f>IF('Organizācija un vadība'!B36="","",'Organizācija un vadība'!B36)</f>
      </c>
      <c r="C374" s="56">
        <f>IF('Organizācija un vadība'!C36="","",'Organizācija un vadība'!C36)</f>
      </c>
      <c r="D374" s="56">
        <f>IF('Organizācija un vadība'!D36="","",'Organizācija un vadība'!D36)</f>
      </c>
      <c r="E374" s="56">
        <f>IF('Organizācija un vadība'!E36="","",'Organizācija un vadība'!E36)</f>
      </c>
      <c r="F374" s="56">
        <f>IF('Organizācija un vadība'!F36="","",'Organizācija un vadība'!F36)</f>
      </c>
      <c r="G374" s="56">
        <f>IF('Organizācija un vadība'!G36="","",'Organizācija un vadība'!G36)</f>
      </c>
      <c r="H374" s="56">
        <f>IF('Organizācija un vadība'!H36="","",'Organizācija un vadība'!H36)</f>
      </c>
      <c r="I374" s="56">
        <f>IF('Organizācija un vadība'!I36="","",'Organizācija un vadība'!I36)</f>
      </c>
      <c r="J374" s="56">
        <f>IF('Organizācija un vadība'!J36="","",'Organizācija un vadība'!J36)</f>
      </c>
      <c r="K374" s="56">
        <f>IF('Organizācija un vadība'!K36="","",'Organizācija un vadība'!K36)</f>
      </c>
      <c r="L374" s="56">
        <f>IF('Organizācija un vadība'!L36="","",'Organizācija un vadība'!L36)</f>
      </c>
      <c r="M374" s="56">
        <f>IF('Organizācija un vadība'!M36="","",'Organizācija un vadība'!M36)</f>
      </c>
      <c r="N374" s="56">
        <f>IF('Organizācija un vadība'!N36="","",'Organizācija un vadība'!N36)</f>
      </c>
      <c r="O374" s="56">
        <f>IF('Organizācija un vadība'!O36="","",'Organizācija un vadība'!O36)</f>
      </c>
      <c r="P374" s="56">
        <f>IF('Organizācija un vadība'!P36="","",'Organizācija un vadība'!P36)</f>
      </c>
    </row>
    <row r="375" spans="1:16" x14ac:dyDescent="0.25">
      <c r="A375" s="56">
        <f>IF('Organizācija un vadība'!A37="","",'Organizācija un vadība'!A37)</f>
      </c>
      <c r="B375" s="56">
        <f>IF('Organizācija un vadība'!B37="","",'Organizācija un vadība'!B37)</f>
      </c>
      <c r="C375" s="56">
        <f>IF('Organizācija un vadība'!C37="","",'Organizācija un vadība'!C37)</f>
      </c>
      <c r="D375" s="56">
        <f>IF('Organizācija un vadība'!D37="","",'Organizācija un vadība'!D37)</f>
      </c>
      <c r="E375" s="56">
        <f>IF('Organizācija un vadība'!E37="","",'Organizācija un vadība'!E37)</f>
      </c>
      <c r="F375" s="56">
        <f>IF('Organizācija un vadība'!F37="","",'Organizācija un vadība'!F37)</f>
      </c>
      <c r="G375" s="56">
        <f>IF('Organizācija un vadība'!G37="","",'Organizācija un vadība'!G37)</f>
      </c>
      <c r="H375" s="56">
        <f>IF('Organizācija un vadība'!H37="","",'Organizācija un vadība'!H37)</f>
      </c>
      <c r="I375" s="56">
        <f>IF('Organizācija un vadība'!I37="","",'Organizācija un vadība'!I37)</f>
      </c>
      <c r="J375" s="56">
        <f>IF('Organizācija un vadība'!J37="","",'Organizācija un vadība'!J37)</f>
      </c>
      <c r="K375" s="56">
        <f>IF('Organizācija un vadība'!K37="","",'Organizācija un vadība'!K37)</f>
      </c>
      <c r="L375" s="56">
        <f>IF('Organizācija un vadība'!L37="","",'Organizācija un vadība'!L37)</f>
      </c>
      <c r="M375" s="56">
        <f>IF('Organizācija un vadība'!M37="","",'Organizācija un vadība'!M37)</f>
      </c>
      <c r="N375" s="56">
        <f>IF('Organizācija un vadība'!N37="","",'Organizācija un vadība'!N37)</f>
      </c>
      <c r="O375" s="56">
        <f>IF('Organizācija un vadība'!O37="","",'Organizācija un vadība'!O37)</f>
      </c>
      <c r="P375" s="56">
        <f>IF('Organizācija un vadība'!P37="","",'Organizācija un vadība'!P37)</f>
      </c>
    </row>
    <row r="376" spans="1:16" x14ac:dyDescent="0.25">
      <c r="A376" s="56">
        <f>IF('Organizācija un vadība'!A38="","",'Organizācija un vadība'!A38)</f>
      </c>
      <c r="B376" s="56">
        <f>IF('Organizācija un vadība'!B38="","",'Organizācija un vadība'!B38)</f>
      </c>
      <c r="C376" s="56">
        <f>IF('Organizācija un vadība'!C38="","",'Organizācija un vadība'!C38)</f>
      </c>
      <c r="D376" s="56">
        <f>IF('Organizācija un vadība'!D38="","",'Organizācija un vadība'!D38)</f>
      </c>
      <c r="E376" s="56">
        <f>IF('Organizācija un vadība'!E38="","",'Organizācija un vadība'!E38)</f>
      </c>
      <c r="F376" s="56">
        <f>IF('Organizācija un vadība'!F38="","",'Organizācija un vadība'!F38)</f>
      </c>
      <c r="G376" s="56">
        <f>IF('Organizācija un vadība'!G38="","",'Organizācija un vadība'!G38)</f>
      </c>
      <c r="H376" s="56">
        <f>IF('Organizācija un vadība'!H38="","",'Organizācija un vadība'!H38)</f>
      </c>
      <c r="I376" s="56">
        <f>IF('Organizācija un vadība'!I38="","",'Organizācija un vadība'!I38)</f>
      </c>
      <c r="J376" s="56">
        <f>IF('Organizācija un vadība'!J38="","",'Organizācija un vadība'!J38)</f>
      </c>
      <c r="K376" s="56">
        <f>IF('Organizācija un vadība'!K38="","",'Organizācija un vadība'!K38)</f>
      </c>
      <c r="L376" s="56">
        <f>IF('Organizācija un vadība'!L38="","",'Organizācija un vadība'!L38)</f>
      </c>
      <c r="M376" s="56">
        <f>IF('Organizācija un vadība'!M38="","",'Organizācija un vadība'!M38)</f>
      </c>
      <c r="N376" s="56">
        <f>IF('Organizācija un vadība'!N38="","",'Organizācija un vadība'!N38)</f>
      </c>
      <c r="O376" s="56">
        <f>IF('Organizācija un vadība'!O38="","",'Organizācija un vadība'!O38)</f>
      </c>
      <c r="P376" s="56">
        <f>IF('Organizācija un vadība'!P38="","",'Organizācija un vadība'!P38)</f>
      </c>
    </row>
    <row r="377" spans="1:16" x14ac:dyDescent="0.25">
      <c r="A377" s="56">
        <f>IF('Organizācija un vadība'!A39="","",'Organizācija un vadība'!A39)</f>
      </c>
      <c r="B377" s="56">
        <f>IF('Organizācija un vadība'!B39="","",'Organizācija un vadība'!B39)</f>
      </c>
      <c r="C377" s="56">
        <f>IF('Organizācija un vadība'!C39="","",'Organizācija un vadība'!C39)</f>
      </c>
      <c r="D377" s="56">
        <f>IF('Organizācija un vadība'!D39="","",'Organizācija un vadība'!D39)</f>
      </c>
      <c r="E377" s="56">
        <f>IF('Organizācija un vadība'!E39="","",'Organizācija un vadība'!E39)</f>
      </c>
      <c r="F377" s="56">
        <f>IF('Organizācija un vadība'!F39="","",'Organizācija un vadība'!F39)</f>
      </c>
      <c r="G377" s="56">
        <f>IF('Organizācija un vadība'!G39="","",'Organizācija un vadība'!G39)</f>
      </c>
      <c r="H377" s="56">
        <f>IF('Organizācija un vadība'!H39="","",'Organizācija un vadība'!H39)</f>
      </c>
      <c r="I377" s="56">
        <f>IF('Organizācija un vadība'!I39="","",'Organizācija un vadība'!I39)</f>
      </c>
      <c r="J377" s="56">
        <f>IF('Organizācija un vadība'!J39="","",'Organizācija un vadība'!J39)</f>
      </c>
      <c r="K377" s="56">
        <f>IF('Organizācija un vadība'!K39="","",'Organizācija un vadība'!K39)</f>
      </c>
      <c r="L377" s="56">
        <f>IF('Organizācija un vadība'!L39="","",'Organizācija un vadība'!L39)</f>
      </c>
      <c r="M377" s="56">
        <f>IF('Organizācija un vadība'!M39="","",'Organizācija un vadība'!M39)</f>
      </c>
      <c r="N377" s="56">
        <f>IF('Organizācija un vadība'!N39="","",'Organizācija un vadība'!N39)</f>
      </c>
      <c r="O377" s="56">
        <f>IF('Organizācija un vadība'!O39="","",'Organizācija un vadība'!O39)</f>
      </c>
      <c r="P377" s="56">
        <f>IF('Organizācija un vadība'!P39="","",'Organizācija un vadība'!P39)</f>
      </c>
    </row>
    <row r="378" spans="1:16" x14ac:dyDescent="0.25">
      <c r="A378" s="56">
        <f>IF('Organizācija un vadība'!A40="","",'Organizācija un vadība'!A40)</f>
      </c>
      <c r="B378" s="56">
        <f>IF('Organizācija un vadība'!B40="","",'Organizācija un vadība'!B40)</f>
      </c>
      <c r="C378" s="56">
        <f>IF('Organizācija un vadība'!C40="","",'Organizācija un vadība'!C40)</f>
      </c>
      <c r="D378" s="56">
        <f>IF('Organizācija un vadība'!D40="","",'Organizācija un vadība'!D40)</f>
      </c>
      <c r="E378" s="56">
        <f>IF('Organizācija un vadība'!E40="","",'Organizācija un vadība'!E40)</f>
      </c>
      <c r="F378" s="56">
        <f>IF('Organizācija un vadība'!F40="","",'Organizācija un vadība'!F40)</f>
      </c>
      <c r="G378" s="56">
        <f>IF('Organizācija un vadība'!G40="","",'Organizācija un vadība'!G40)</f>
      </c>
      <c r="H378" s="56">
        <f>IF('Organizācija un vadība'!H40="","",'Organizācija un vadība'!H40)</f>
      </c>
      <c r="I378" s="56">
        <f>IF('Organizācija un vadība'!I40="","",'Organizācija un vadība'!I40)</f>
      </c>
      <c r="J378" s="56">
        <f>IF('Organizācija un vadība'!J40="","",'Organizācija un vadība'!J40)</f>
      </c>
      <c r="K378" s="56">
        <f>IF('Organizācija un vadība'!K40="","",'Organizācija un vadība'!K40)</f>
      </c>
      <c r="L378" s="56">
        <f>IF('Organizācija un vadība'!L40="","",'Organizācija un vadība'!L40)</f>
      </c>
      <c r="M378" s="56">
        <f>IF('Organizācija un vadība'!M40="","",'Organizācija un vadība'!M40)</f>
      </c>
      <c r="N378" s="56">
        <f>IF('Organizācija un vadība'!N40="","",'Organizācija un vadība'!N40)</f>
      </c>
      <c r="O378" s="56">
        <f>IF('Organizācija un vadība'!O40="","",'Organizācija un vadība'!O40)</f>
      </c>
      <c r="P378" s="56">
        <f>IF('Organizācija un vadība'!P40="","",'Organizācija un vadība'!P40)</f>
      </c>
    </row>
    <row r="379" spans="1:16" x14ac:dyDescent="0.25">
      <c r="A379" s="56">
        <f>IF('Organizācija un vadība'!A41="","",'Organizācija un vadība'!A41)</f>
      </c>
      <c r="B379" s="56">
        <f>IF('Organizācija un vadība'!B41="","",'Organizācija un vadība'!B41)</f>
      </c>
      <c r="C379" s="56">
        <f>IF('Organizācija un vadība'!C41="","",'Organizācija un vadība'!C41)</f>
      </c>
      <c r="D379" s="56">
        <f>IF('Organizācija un vadība'!D41="","",'Organizācija un vadība'!D41)</f>
      </c>
      <c r="E379" s="56">
        <f>IF('Organizācija un vadība'!E41="","",'Organizācija un vadība'!E41)</f>
      </c>
      <c r="F379" s="56">
        <f>IF('Organizācija un vadība'!F41="","",'Organizācija un vadība'!F41)</f>
      </c>
      <c r="G379" s="56">
        <f>IF('Organizācija un vadība'!G41="","",'Organizācija un vadība'!G41)</f>
      </c>
      <c r="H379" s="56">
        <f>IF('Organizācija un vadība'!H41="","",'Organizācija un vadība'!H41)</f>
      </c>
      <c r="I379" s="56">
        <f>IF('Organizācija un vadība'!I41="","",'Organizācija un vadība'!I41)</f>
      </c>
      <c r="J379" s="56">
        <f>IF('Organizācija un vadība'!J41="","",'Organizācija un vadība'!J41)</f>
      </c>
      <c r="K379" s="56">
        <f>IF('Organizācija un vadība'!K41="","",'Organizācija un vadība'!K41)</f>
      </c>
      <c r="L379" s="56">
        <f>IF('Organizācija un vadība'!L41="","",'Organizācija un vadība'!L41)</f>
      </c>
      <c r="M379" s="56">
        <f>IF('Organizācija un vadība'!M41="","",'Organizācija un vadība'!M41)</f>
      </c>
      <c r="N379" s="56">
        <f>IF('Organizācija un vadība'!N41="","",'Organizācija un vadība'!N41)</f>
      </c>
      <c r="O379" s="56">
        <f>IF('Organizācija un vadība'!O41="","",'Organizācija un vadība'!O41)</f>
      </c>
      <c r="P379" s="56">
        <f>IF('Organizācija un vadība'!P41="","",'Organizācija un vadība'!P41)</f>
      </c>
    </row>
    <row r="380" spans="1:16" x14ac:dyDescent="0.25">
      <c r="A380" s="56">
        <f>IF('Organizācija un vadība'!A42="","",'Organizācija un vadība'!A42)</f>
      </c>
      <c r="B380" s="56">
        <f>IF('Organizācija un vadība'!B42="","",'Organizācija un vadība'!B42)</f>
      </c>
      <c r="C380" s="56">
        <f>IF('Organizācija un vadība'!C42="","",'Organizācija un vadība'!C42)</f>
      </c>
      <c r="D380" s="56">
        <f>IF('Organizācija un vadība'!D42="","",'Organizācija un vadība'!D42)</f>
      </c>
      <c r="E380" s="56">
        <f>IF('Organizācija un vadība'!E42="","",'Organizācija un vadība'!E42)</f>
      </c>
      <c r="F380" s="56">
        <f>IF('Organizācija un vadība'!F42="","",'Organizācija un vadība'!F42)</f>
      </c>
      <c r="G380" s="56">
        <f>IF('Organizācija un vadība'!G42="","",'Organizācija un vadība'!G42)</f>
      </c>
      <c r="H380" s="56">
        <f>IF('Organizācija un vadība'!H42="","",'Organizācija un vadība'!H42)</f>
      </c>
      <c r="I380" s="56">
        <f>IF('Organizācija un vadība'!I42="","",'Organizācija un vadība'!I42)</f>
      </c>
      <c r="J380" s="56">
        <f>IF('Organizācija un vadība'!J42="","",'Organizācija un vadība'!J42)</f>
      </c>
      <c r="K380" s="56">
        <f>IF('Organizācija un vadība'!K42="","",'Organizācija un vadība'!K42)</f>
      </c>
      <c r="L380" s="56">
        <f>IF('Organizācija un vadība'!L42="","",'Organizācija un vadība'!L42)</f>
      </c>
      <c r="M380" s="56">
        <f>IF('Organizācija un vadība'!M42="","",'Organizācija un vadība'!M42)</f>
      </c>
      <c r="N380" s="56">
        <f>IF('Organizācija un vadība'!N42="","",'Organizācija un vadība'!N42)</f>
      </c>
      <c r="O380" s="56">
        <f>IF('Organizācija un vadība'!O42="","",'Organizācija un vadība'!O42)</f>
      </c>
      <c r="P380" s="56">
        <f>IF('Organizācija un vadība'!P42="","",'Organizācija un vadība'!P42)</f>
      </c>
    </row>
    <row r="381" spans="1:16" x14ac:dyDescent="0.25">
      <c r="A381" s="56">
        <f>IF('Organizācija un vadība'!A43="","",'Organizācija un vadība'!A43)</f>
      </c>
      <c r="B381" s="56">
        <f>IF('Organizācija un vadība'!B43="","",'Organizācija un vadība'!B43)</f>
      </c>
      <c r="C381" s="56">
        <f>IF('Organizācija un vadība'!C43="","",'Organizācija un vadība'!C43)</f>
      </c>
      <c r="D381" s="56">
        <f>IF('Organizācija un vadība'!D43="","",'Organizācija un vadība'!D43)</f>
      </c>
      <c r="E381" s="56">
        <f>IF('Organizācija un vadība'!E43="","",'Organizācija un vadība'!E43)</f>
      </c>
      <c r="F381" s="56">
        <f>IF('Organizācija un vadība'!F43="","",'Organizācija un vadība'!F43)</f>
      </c>
      <c r="G381" s="56">
        <f>IF('Organizācija un vadība'!G43="","",'Organizācija un vadība'!G43)</f>
      </c>
      <c r="H381" s="56">
        <f>IF('Organizācija un vadība'!H43="","",'Organizācija un vadība'!H43)</f>
      </c>
      <c r="I381" s="56">
        <f>IF('Organizācija un vadība'!I43="","",'Organizācija un vadība'!I43)</f>
      </c>
      <c r="J381" s="56">
        <f>IF('Organizācija un vadība'!J43="","",'Organizācija un vadība'!J43)</f>
      </c>
      <c r="K381" s="56">
        <f>IF('Organizācija un vadība'!K43="","",'Organizācija un vadība'!K43)</f>
      </c>
      <c r="L381" s="56">
        <f>IF('Organizācija un vadība'!L43="","",'Organizācija un vadība'!L43)</f>
      </c>
      <c r="M381" s="56">
        <f>IF('Organizācija un vadība'!M43="","",'Organizācija un vadība'!M43)</f>
      </c>
      <c r="N381" s="56">
        <f>IF('Organizācija un vadība'!N43="","",'Organizācija un vadība'!N43)</f>
      </c>
      <c r="O381" s="56">
        <f>IF('Organizācija un vadība'!O43="","",'Organizācija un vadība'!O43)</f>
      </c>
      <c r="P381" s="56">
        <f>IF('Organizācija un vadība'!P43="","",'Organizācija un vadība'!P43)</f>
      </c>
    </row>
    <row r="382" spans="1:16" x14ac:dyDescent="0.25">
      <c r="A382" s="56">
        <f>IF('Organizācija un vadība'!A44="","",'Organizācija un vadība'!A44)</f>
      </c>
      <c r="B382" s="56">
        <f>IF('Organizācija un vadība'!B44="","",'Organizācija un vadība'!B44)</f>
      </c>
      <c r="C382" s="56">
        <f>IF('Organizācija un vadība'!C44="","",'Organizācija un vadība'!C44)</f>
      </c>
      <c r="D382" s="56">
        <f>IF('Organizācija un vadība'!D44="","",'Organizācija un vadība'!D44)</f>
      </c>
      <c r="E382" s="56">
        <f>IF('Organizācija un vadība'!E44="","",'Organizācija un vadība'!E44)</f>
      </c>
      <c r="F382" s="56">
        <f>IF('Organizācija un vadība'!F44="","",'Organizācija un vadība'!F44)</f>
      </c>
      <c r="G382" s="56">
        <f>IF('Organizācija un vadība'!G44="","",'Organizācija un vadība'!G44)</f>
      </c>
      <c r="H382" s="56">
        <f>IF('Organizācija un vadība'!H44="","",'Organizācija un vadība'!H44)</f>
      </c>
      <c r="I382" s="56">
        <f>IF('Organizācija un vadība'!I44="","",'Organizācija un vadība'!I44)</f>
      </c>
      <c r="J382" s="56">
        <f>IF('Organizācija un vadība'!J44="","",'Organizācija un vadība'!J44)</f>
      </c>
      <c r="K382" s="56">
        <f>IF('Organizācija un vadība'!K44="","",'Organizācija un vadība'!K44)</f>
      </c>
      <c r="L382" s="56">
        <f>IF('Organizācija un vadība'!L44="","",'Organizācija un vadība'!L44)</f>
      </c>
      <c r="M382" s="56">
        <f>IF('Organizācija un vadība'!M44="","",'Organizācija un vadība'!M44)</f>
      </c>
      <c r="N382" s="56">
        <f>IF('Organizācija un vadība'!N44="","",'Organizācija un vadība'!N44)</f>
      </c>
      <c r="O382" s="56">
        <f>IF('Organizācija un vadība'!O44="","",'Organizācija un vadība'!O44)</f>
      </c>
      <c r="P382" s="56">
        <f>IF('Organizācija un vadība'!P44="","",'Organizācija un vadība'!P44)</f>
      </c>
    </row>
    <row r="383" spans="1:16" x14ac:dyDescent="0.25">
      <c r="A383" s="56">
        <f>IF('Organizācija un vadība'!A45="","",'Organizācija un vadība'!A45)</f>
      </c>
      <c r="B383" s="56">
        <f>IF('Organizācija un vadība'!B45="","",'Organizācija un vadība'!B45)</f>
      </c>
      <c r="C383" s="56">
        <f>IF('Organizācija un vadība'!C45="","",'Organizācija un vadība'!C45)</f>
      </c>
      <c r="D383" s="56">
        <f>IF('Organizācija un vadība'!D45="","",'Organizācija un vadība'!D45)</f>
      </c>
      <c r="E383" s="56">
        <f>IF('Organizācija un vadība'!E45="","",'Organizācija un vadība'!E45)</f>
      </c>
      <c r="F383" s="56">
        <f>IF('Organizācija un vadība'!F45="","",'Organizācija un vadība'!F45)</f>
      </c>
      <c r="G383" s="56">
        <f>IF('Organizācija un vadība'!G45="","",'Organizācija un vadība'!G45)</f>
      </c>
      <c r="H383" s="56">
        <f>IF('Organizācija un vadība'!H45="","",'Organizācija un vadība'!H45)</f>
      </c>
      <c r="I383" s="56">
        <f>IF('Organizācija un vadība'!I45="","",'Organizācija un vadība'!I45)</f>
      </c>
      <c r="J383" s="56">
        <f>IF('Organizācija un vadība'!J45="","",'Organizācija un vadība'!J45)</f>
      </c>
      <c r="K383" s="56">
        <f>IF('Organizācija un vadība'!K45="","",'Organizācija un vadība'!K45)</f>
      </c>
      <c r="L383" s="56">
        <f>IF('Organizācija un vadība'!L45="","",'Organizācija un vadība'!L45)</f>
      </c>
      <c r="M383" s="56">
        <f>IF('Organizācija un vadība'!M45="","",'Organizācija un vadība'!M45)</f>
      </c>
      <c r="N383" s="56">
        <f>IF('Organizācija un vadība'!N45="","",'Organizācija un vadība'!N45)</f>
      </c>
      <c r="O383" s="56">
        <f>IF('Organizācija un vadība'!O45="","",'Organizācija un vadība'!O45)</f>
      </c>
      <c r="P383" s="56">
        <f>IF('Organizācija un vadība'!P45="","",'Organizācija un vadība'!P45)</f>
      </c>
    </row>
    <row r="384" spans="1:16" x14ac:dyDescent="0.25">
      <c r="A384" s="36">
        <f>IF('Nākotnes riski'!A5="","",'Nākotnes riski'!A5)</f>
      </c>
      <c r="B384" s="36">
        <f>IF('Nākotnes riski'!B5="","",'Nākotnes riski'!B5)</f>
      </c>
      <c r="C384" s="36">
        <f>IF('Nākotnes riski'!C5="","",'Nākotnes riski'!C5)</f>
      </c>
      <c r="D384" s="36">
        <f>IF('Nākotnes riski'!D5="","",'Nākotnes riski'!D5)</f>
      </c>
      <c r="E384" s="36">
        <f>IF('Nākotnes riski'!E5="","",'Nākotnes riski'!E5)</f>
      </c>
      <c r="F384" s="36">
        <f>IF('Nākotnes riski'!F5="","",'Nākotnes riski'!F5)</f>
      </c>
      <c r="G384" s="36">
        <f>IF('Nākotnes riski'!G5="","",'Nākotnes riski'!G5)</f>
      </c>
      <c r="H384" s="36">
        <f>IF('Nākotnes riski'!H5="","",'Nākotnes riski'!H5)</f>
      </c>
      <c r="I384" s="36">
        <f>IF('Nākotnes riski'!I5="","",'Nākotnes riski'!I5)</f>
      </c>
      <c r="J384" s="36">
        <f>IF('Nākotnes riski'!J5="","",'Nākotnes riski'!J5)</f>
      </c>
      <c r="K384" s="36">
        <f>IF('Nākotnes riski'!K5="","",'Nākotnes riski'!K5)</f>
      </c>
      <c r="L384" s="36">
        <f>IF('Nākotnes riski'!L5="","",'Nākotnes riski'!L5)</f>
      </c>
      <c r="M384" s="36">
        <f>IF('Nākotnes riski'!M5="","",'Nākotnes riski'!M5)</f>
      </c>
      <c r="N384" s="36">
        <f>IF('Nākotnes riski'!N5="","",'Nākotnes riski'!N5)</f>
      </c>
      <c r="O384" s="36">
        <f>IF('Nākotnes riski'!O5="","",'Nākotnes riski'!O5)</f>
      </c>
      <c r="P384" s="56">
        <f>IF('Organizācija un vadība'!P46="","",'Organizācija un vadība'!P46)</f>
      </c>
    </row>
    <row r="385" spans="1:16" x14ac:dyDescent="0.25">
      <c r="A385" s="56">
        <f>IF('Nākotnes riski'!A6="","",'Nākotnes riski'!A6)</f>
      </c>
      <c r="B385" s="56">
        <f>IF('Nākotnes riski'!B6="","",'Nākotnes riski'!B6)</f>
      </c>
      <c r="C385" s="56">
        <f>IF('Nākotnes riski'!C6="","",'Nākotnes riski'!C6)</f>
      </c>
      <c r="D385" s="56">
        <f>IF('Nākotnes riski'!D6="","",'Nākotnes riski'!D6)</f>
      </c>
      <c r="E385" s="56">
        <f>IF('Nākotnes riski'!E6="","",'Nākotnes riski'!E6)</f>
      </c>
      <c r="F385" s="56">
        <f>IF('Nākotnes riski'!F6="","",'Nākotnes riski'!F6)</f>
      </c>
      <c r="G385" s="56">
        <f>IF('Nākotnes riski'!G6="","",'Nākotnes riski'!G6)</f>
      </c>
      <c r="H385" s="56">
        <f>IF('Nākotnes riski'!H6="","",'Nākotnes riski'!H6)</f>
      </c>
      <c r="I385" s="56">
        <f>IF('Nākotnes riski'!I6="","",'Nākotnes riski'!I6)</f>
      </c>
      <c r="J385" s="56">
        <f>IF('Nākotnes riski'!J6="","",'Nākotnes riski'!J6)</f>
      </c>
      <c r="K385" s="56">
        <f>IF('Nākotnes riski'!K6="","",'Nākotnes riski'!K6)</f>
      </c>
      <c r="L385" s="56">
        <f>IF('Nākotnes riski'!L6="","",'Nākotnes riski'!L6)</f>
      </c>
      <c r="M385" s="56">
        <f>IF('Nākotnes riski'!M6="","",'Nākotnes riski'!M6)</f>
      </c>
      <c r="N385" s="56">
        <f>IF('Nākotnes riski'!N6="","",'Nākotnes riski'!N6)</f>
      </c>
      <c r="O385" s="56">
        <f>IF('Nākotnes riski'!O6="","",'Nākotnes riski'!O6)</f>
      </c>
      <c r="P385" s="56">
        <f>IF('Organizācija un vadība'!P47="","",'Organizācija un vadība'!P47)</f>
      </c>
    </row>
    <row r="386" spans="1:16" x14ac:dyDescent="0.25">
      <c r="A386" s="56">
        <f>IF('Nākotnes riski'!A7="","",'Nākotnes riski'!A7)</f>
      </c>
      <c r="B386" s="56">
        <f>IF('Nākotnes riski'!B7="","",'Nākotnes riski'!B7)</f>
      </c>
      <c r="C386" s="56">
        <f>IF('Nākotnes riski'!C7="","",'Nākotnes riski'!C7)</f>
      </c>
      <c r="D386" s="56">
        <f>IF('Nākotnes riski'!D7="","",'Nākotnes riski'!D7)</f>
      </c>
      <c r="E386" s="56">
        <f>IF('Nākotnes riski'!E7="","",'Nākotnes riski'!E7)</f>
      </c>
      <c r="F386" s="56">
        <f>IF('Nākotnes riski'!F7="","",'Nākotnes riski'!F7)</f>
      </c>
      <c r="G386" s="56">
        <f>IF('Nākotnes riski'!G7="","",'Nākotnes riski'!G7)</f>
      </c>
      <c r="H386" s="56">
        <f>IF('Nākotnes riski'!H7="","",'Nākotnes riski'!H7)</f>
      </c>
      <c r="I386" s="56">
        <f>IF('Nākotnes riski'!I7="","",'Nākotnes riski'!I7)</f>
      </c>
      <c r="J386" s="56">
        <f>IF('Nākotnes riski'!J7="","",'Nākotnes riski'!J7)</f>
      </c>
      <c r="K386" s="56">
        <f>IF('Nākotnes riski'!K7="","",'Nākotnes riski'!K7)</f>
      </c>
      <c r="L386" s="56">
        <f>IF('Nākotnes riski'!L7="","",'Nākotnes riski'!L7)</f>
      </c>
      <c r="M386" s="56">
        <f>IF('Nākotnes riski'!M7="","",'Nākotnes riski'!M7)</f>
      </c>
      <c r="N386" s="56">
        <f>IF('Nākotnes riski'!N7="","",'Nākotnes riski'!N7)</f>
      </c>
      <c r="O386" s="56">
        <f>IF('Nākotnes riski'!O7="","",'Nākotnes riski'!O7)</f>
      </c>
      <c r="P386" s="56">
        <f>IF('Organizācija un vadība'!P48="","",'Organizācija un vadība'!P48)</f>
      </c>
    </row>
    <row r="387" spans="1:16" x14ac:dyDescent="0.25">
      <c r="A387" s="56">
        <f>IF('Nākotnes riski'!A8="","",'Nākotnes riski'!A8)</f>
      </c>
      <c r="B387" s="56">
        <f>IF('Nākotnes riski'!B8="","",'Nākotnes riski'!B8)</f>
      </c>
      <c r="C387" s="56">
        <f>IF('Nākotnes riski'!C8="","",'Nākotnes riski'!C8)</f>
      </c>
      <c r="D387" s="56">
        <f>IF('Nākotnes riski'!D8="","",'Nākotnes riski'!D8)</f>
      </c>
      <c r="E387" s="56">
        <f>IF('Nākotnes riski'!E8="","",'Nākotnes riski'!E8)</f>
      </c>
      <c r="F387" s="56">
        <f>IF('Nākotnes riski'!F8="","",'Nākotnes riski'!F8)</f>
      </c>
      <c r="G387" s="56">
        <f>IF('Nākotnes riski'!G8="","",'Nākotnes riski'!G8)</f>
      </c>
      <c r="H387" s="56">
        <f>IF('Nākotnes riski'!H8="","",'Nākotnes riski'!H8)</f>
      </c>
      <c r="I387" s="56">
        <f>IF('Nākotnes riski'!I8="","",'Nākotnes riski'!I8)</f>
      </c>
      <c r="J387" s="56">
        <f>IF('Nākotnes riski'!J8="","",'Nākotnes riski'!J8)</f>
      </c>
      <c r="K387" s="56">
        <f>IF('Nākotnes riski'!K8="","",'Nākotnes riski'!K8)</f>
      </c>
      <c r="L387" s="56">
        <f>IF('Nākotnes riski'!L8="","",'Nākotnes riski'!L8)</f>
      </c>
      <c r="M387" s="56">
        <f>IF('Nākotnes riski'!M8="","",'Nākotnes riski'!M8)</f>
      </c>
      <c r="N387" s="56">
        <f>IF('Nākotnes riski'!N8="","",'Nākotnes riski'!N8)</f>
      </c>
      <c r="O387" s="56">
        <f>IF('Nākotnes riski'!O8="","",'Nākotnes riski'!O8)</f>
      </c>
      <c r="P387" s="56">
        <f>IF('Organizācija un vadība'!P49="","",'Organizācija un vadība'!P49)</f>
      </c>
    </row>
    <row r="388" spans="1:16" x14ac:dyDescent="0.25">
      <c r="A388" s="56">
        <f>IF('Nākotnes riski'!A9="","",'Nākotnes riski'!A9)</f>
      </c>
      <c r="B388" s="56">
        <f>IF('Nākotnes riski'!B9="","",'Nākotnes riski'!B9)</f>
      </c>
      <c r="C388" s="56">
        <f>IF('Nākotnes riski'!C9="","",'Nākotnes riski'!C9)</f>
      </c>
      <c r="D388" s="56">
        <f>IF('Nākotnes riski'!D9="","",'Nākotnes riski'!D9)</f>
      </c>
      <c r="E388" s="56">
        <f>IF('Nākotnes riski'!E9="","",'Nākotnes riski'!E9)</f>
      </c>
      <c r="F388" s="56">
        <f>IF('Nākotnes riski'!F9="","",'Nākotnes riski'!F9)</f>
      </c>
      <c r="G388" s="56">
        <f>IF('Nākotnes riski'!G9="","",'Nākotnes riski'!G9)</f>
      </c>
      <c r="H388" s="56">
        <f>IF('Nākotnes riski'!H9="","",'Nākotnes riski'!H9)</f>
      </c>
      <c r="I388" s="56">
        <f>IF('Nākotnes riski'!I9="","",'Nākotnes riski'!I9)</f>
      </c>
      <c r="J388" s="56">
        <f>IF('Nākotnes riski'!J9="","",'Nākotnes riski'!J9)</f>
      </c>
      <c r="K388" s="56">
        <f>IF('Nākotnes riski'!K9="","",'Nākotnes riski'!K9)</f>
      </c>
      <c r="L388" s="56">
        <f>IF('Nākotnes riski'!L9="","",'Nākotnes riski'!L9)</f>
      </c>
      <c r="M388" s="56">
        <f>IF('Nākotnes riski'!M9="","",'Nākotnes riski'!M9)</f>
      </c>
      <c r="N388" s="56">
        <f>IF('Nākotnes riski'!N9="","",'Nākotnes riski'!N9)</f>
      </c>
      <c r="O388" s="56">
        <f>IF('Nākotnes riski'!O9="","",'Nākotnes riski'!O9)</f>
      </c>
      <c r="P388" s="56">
        <f>IF('Organizācija un vadība'!P50="","",'Organizācija un vadība'!P50)</f>
      </c>
    </row>
    <row r="389" spans="1:16" x14ac:dyDescent="0.25">
      <c r="A389" s="56">
        <f>IF('Nākotnes riski'!A10="","",'Nākotnes riski'!A10)</f>
      </c>
      <c r="B389" s="56">
        <f>IF('Nākotnes riski'!B10="","",'Nākotnes riski'!B10)</f>
      </c>
      <c r="C389" s="56">
        <f>IF('Nākotnes riski'!C10="","",'Nākotnes riski'!C10)</f>
      </c>
      <c r="D389" s="56">
        <f>IF('Nākotnes riski'!D10="","",'Nākotnes riski'!D10)</f>
      </c>
      <c r="E389" s="56">
        <f>IF('Nākotnes riski'!E10="","",'Nākotnes riski'!E10)</f>
      </c>
      <c r="F389" s="56">
        <f>IF('Nākotnes riski'!F10="","",'Nākotnes riski'!F10)</f>
      </c>
      <c r="G389" s="56">
        <f>IF('Nākotnes riski'!G10="","",'Nākotnes riski'!G10)</f>
      </c>
      <c r="H389" s="56">
        <f>IF('Nākotnes riski'!H10="","",'Nākotnes riski'!H10)</f>
      </c>
      <c r="I389" s="56">
        <f>IF('Nākotnes riski'!I10="","",'Nākotnes riski'!I10)</f>
      </c>
      <c r="J389" s="56">
        <f>IF('Nākotnes riski'!J10="","",'Nākotnes riski'!J10)</f>
      </c>
      <c r="K389" s="56">
        <f>IF('Nākotnes riski'!K10="","",'Nākotnes riski'!K10)</f>
      </c>
      <c r="L389" s="56">
        <f>IF('Nākotnes riski'!L10="","",'Nākotnes riski'!L10)</f>
      </c>
      <c r="M389" s="56">
        <f>IF('Nākotnes riski'!M10="","",'Nākotnes riski'!M10)</f>
      </c>
      <c r="N389" s="56">
        <f>IF('Nākotnes riski'!N10="","",'Nākotnes riski'!N10)</f>
      </c>
      <c r="O389" s="56">
        <f>IF('Nākotnes riski'!O10="","",'Nākotnes riski'!O10)</f>
      </c>
      <c r="P389" s="56">
        <f>IF('Organizācija un vadība'!P51="","",'Organizācija un vadība'!P51)</f>
      </c>
    </row>
    <row r="390" spans="1:16" x14ac:dyDescent="0.25">
      <c r="A390" s="56">
        <f>IF('Nākotnes riski'!A11="","",'Nākotnes riski'!A11)</f>
      </c>
      <c r="B390" s="56">
        <f>IF('Nākotnes riski'!B11="","",'Nākotnes riski'!B11)</f>
      </c>
      <c r="C390" s="56">
        <f>IF('Nākotnes riski'!C11="","",'Nākotnes riski'!C11)</f>
      </c>
      <c r="D390" s="56">
        <f>IF('Nākotnes riski'!D11="","",'Nākotnes riski'!D11)</f>
      </c>
      <c r="E390" s="56">
        <f>IF('Nākotnes riski'!E11="","",'Nākotnes riski'!E11)</f>
      </c>
      <c r="F390" s="56">
        <f>IF('Nākotnes riski'!F11="","",'Nākotnes riski'!F11)</f>
      </c>
      <c r="G390" s="56">
        <f>IF('Nākotnes riski'!G11="","",'Nākotnes riski'!G11)</f>
      </c>
      <c r="H390" s="56">
        <f>IF('Nākotnes riski'!H11="","",'Nākotnes riski'!H11)</f>
      </c>
      <c r="I390" s="56">
        <f>IF('Nākotnes riski'!I11="","",'Nākotnes riski'!I11)</f>
      </c>
      <c r="J390" s="56">
        <f>IF('Nākotnes riski'!J11="","",'Nākotnes riski'!J11)</f>
      </c>
      <c r="K390" s="56">
        <f>IF('Nākotnes riski'!K11="","",'Nākotnes riski'!K11)</f>
      </c>
      <c r="L390" s="56">
        <f>IF('Nākotnes riski'!L11="","",'Nākotnes riski'!L11)</f>
      </c>
      <c r="M390" s="56">
        <f>IF('Nākotnes riski'!M11="","",'Nākotnes riski'!M11)</f>
      </c>
      <c r="N390" s="56">
        <f>IF('Nākotnes riski'!N11="","",'Nākotnes riski'!N11)</f>
      </c>
      <c r="O390" s="56">
        <f>IF('Nākotnes riski'!O11="","",'Nākotnes riski'!O11)</f>
      </c>
      <c r="P390" s="56">
        <f>IF('Organizācija un vadība'!P52="","",'Organizācija un vadība'!P52)</f>
      </c>
    </row>
    <row r="391" spans="1:16" x14ac:dyDescent="0.25">
      <c r="A391" s="56">
        <f>IF('Nākotnes riski'!A12="","",'Nākotnes riski'!A12)</f>
      </c>
      <c r="B391" s="56">
        <f>IF('Nākotnes riski'!B12="","",'Nākotnes riski'!B12)</f>
      </c>
      <c r="C391" s="56">
        <f>IF('Nākotnes riski'!C12="","",'Nākotnes riski'!C12)</f>
      </c>
      <c r="D391" s="56">
        <f>IF('Nākotnes riski'!D12="","",'Nākotnes riski'!D12)</f>
      </c>
      <c r="E391" s="56">
        <f>IF('Nākotnes riski'!E12="","",'Nākotnes riski'!E12)</f>
      </c>
      <c r="F391" s="56">
        <f>IF('Nākotnes riski'!F12="","",'Nākotnes riski'!F12)</f>
      </c>
      <c r="G391" s="56">
        <f>IF('Nākotnes riski'!G12="","",'Nākotnes riski'!G12)</f>
      </c>
      <c r="H391" s="56">
        <f>IF('Nākotnes riski'!H12="","",'Nākotnes riski'!H12)</f>
      </c>
      <c r="I391" s="56">
        <f>IF('Nākotnes riski'!I12="","",'Nākotnes riski'!I12)</f>
      </c>
      <c r="J391" s="56">
        <f>IF('Nākotnes riski'!J12="","",'Nākotnes riski'!J12)</f>
      </c>
      <c r="K391" s="56">
        <f>IF('Nākotnes riski'!K12="","",'Nākotnes riski'!K12)</f>
      </c>
      <c r="L391" s="56">
        <f>IF('Nākotnes riski'!L12="","",'Nākotnes riski'!L12)</f>
      </c>
      <c r="M391" s="56">
        <f>IF('Nākotnes riski'!M12="","",'Nākotnes riski'!M12)</f>
      </c>
      <c r="N391" s="56">
        <f>IF('Nākotnes riski'!N12="","",'Nākotnes riski'!N12)</f>
      </c>
      <c r="O391" s="56">
        <f>IF('Nākotnes riski'!O12="","",'Nākotnes riski'!O12)</f>
      </c>
      <c r="P391" s="56">
        <f>IF('Organizācija un vadība'!P53="","",'Organizācija un vadība'!P53)</f>
      </c>
    </row>
    <row r="392" spans="1:16" x14ac:dyDescent="0.25">
      <c r="A392" s="56">
        <f>IF('Nākotnes riski'!A13="","",'Nākotnes riski'!A13)</f>
      </c>
      <c r="B392" s="56">
        <f>IF('Nākotnes riski'!B13="","",'Nākotnes riski'!B13)</f>
      </c>
      <c r="C392" s="56">
        <f>IF('Nākotnes riski'!C13="","",'Nākotnes riski'!C13)</f>
      </c>
      <c r="D392" s="56">
        <f>IF('Nākotnes riski'!D13="","",'Nākotnes riski'!D13)</f>
      </c>
      <c r="E392" s="56">
        <f>IF('Nākotnes riski'!E13="","",'Nākotnes riski'!E13)</f>
      </c>
      <c r="F392" s="56">
        <f>IF('Nākotnes riski'!F13="","",'Nākotnes riski'!F13)</f>
      </c>
      <c r="G392" s="56">
        <f>IF('Nākotnes riski'!G13="","",'Nākotnes riski'!G13)</f>
      </c>
      <c r="H392" s="56">
        <f>IF('Nākotnes riski'!H13="","",'Nākotnes riski'!H13)</f>
      </c>
      <c r="I392" s="56">
        <f>IF('Nākotnes riski'!I13="","",'Nākotnes riski'!I13)</f>
      </c>
      <c r="J392" s="56">
        <f>IF('Nākotnes riski'!J13="","",'Nākotnes riski'!J13)</f>
      </c>
      <c r="K392" s="56">
        <f>IF('Nākotnes riski'!K13="","",'Nākotnes riski'!K13)</f>
      </c>
      <c r="L392" s="56">
        <f>IF('Nākotnes riski'!L13="","",'Nākotnes riski'!L13)</f>
      </c>
      <c r="M392" s="56">
        <f>IF('Nākotnes riski'!M13="","",'Nākotnes riski'!M13)</f>
      </c>
      <c r="N392" s="56">
        <f>IF('Nākotnes riski'!N13="","",'Nākotnes riski'!N13)</f>
      </c>
      <c r="O392" s="56">
        <f>IF('Nākotnes riski'!O13="","",'Nākotnes riski'!O13)</f>
      </c>
      <c r="P392" s="56">
        <f>IF('Organizācija un vadība'!P54="","",'Organizācija un vadība'!P54)</f>
      </c>
    </row>
    <row r="393" spans="1:16" x14ac:dyDescent="0.25">
      <c r="A393" s="56">
        <f>IF('Nākotnes riski'!A14="","",'Nākotnes riski'!A14)</f>
      </c>
      <c r="B393" s="56">
        <f>IF('Nākotnes riski'!B14="","",'Nākotnes riski'!B14)</f>
      </c>
      <c r="C393" s="56">
        <f>IF('Nākotnes riski'!C14="","",'Nākotnes riski'!C14)</f>
      </c>
      <c r="D393" s="56">
        <f>IF('Nākotnes riski'!D14="","",'Nākotnes riski'!D14)</f>
      </c>
      <c r="E393" s="56">
        <f>IF('Nākotnes riski'!E14="","",'Nākotnes riski'!E14)</f>
      </c>
      <c r="F393" s="56">
        <f>IF('Nākotnes riski'!F14="","",'Nākotnes riski'!F14)</f>
      </c>
      <c r="G393" s="56">
        <f>IF('Nākotnes riski'!G14="","",'Nākotnes riski'!G14)</f>
      </c>
      <c r="H393" s="56">
        <f>IF('Nākotnes riski'!H14="","",'Nākotnes riski'!H14)</f>
      </c>
      <c r="I393" s="56">
        <f>IF('Nākotnes riski'!I14="","",'Nākotnes riski'!I14)</f>
      </c>
      <c r="J393" s="56">
        <f>IF('Nākotnes riski'!J14="","",'Nākotnes riski'!J14)</f>
      </c>
      <c r="K393" s="56">
        <f>IF('Nākotnes riski'!K14="","",'Nākotnes riski'!K14)</f>
      </c>
      <c r="L393" s="56">
        <f>IF('Nākotnes riski'!L14="","",'Nākotnes riski'!L14)</f>
      </c>
      <c r="M393" s="56">
        <f>IF('Nākotnes riski'!M14="","",'Nākotnes riski'!M14)</f>
      </c>
      <c r="N393" s="56">
        <f>IF('Nākotnes riski'!N14="","",'Nākotnes riski'!N14)</f>
      </c>
      <c r="O393" s="56">
        <f>IF('Nākotnes riski'!O14="","",'Nākotnes riski'!O14)</f>
      </c>
      <c r="P393" s="56">
        <f>IF('Organizācija un vadība'!P55="","",'Organizācija un vadība'!P55)</f>
      </c>
    </row>
    <row r="394" spans="1:16" x14ac:dyDescent="0.25">
      <c r="A394" s="56">
        <f>IF('Nākotnes riski'!A15="","",'Nākotnes riski'!A15)</f>
      </c>
      <c r="B394" s="56">
        <f>IF('Nākotnes riski'!B15="","",'Nākotnes riski'!B15)</f>
      </c>
      <c r="C394" s="56">
        <f>IF('Nākotnes riski'!C15="","",'Nākotnes riski'!C15)</f>
      </c>
      <c r="D394" s="56">
        <f>IF('Nākotnes riski'!D15="","",'Nākotnes riski'!D15)</f>
      </c>
      <c r="E394" s="56">
        <f>IF('Nākotnes riski'!E15="","",'Nākotnes riski'!E15)</f>
      </c>
      <c r="F394" s="56">
        <f>IF('Nākotnes riski'!F15="","",'Nākotnes riski'!F15)</f>
      </c>
      <c r="G394" s="56">
        <f>IF('Nākotnes riski'!G15="","",'Nākotnes riski'!G15)</f>
      </c>
      <c r="H394" s="56">
        <f>IF('Nākotnes riski'!H15="","",'Nākotnes riski'!H15)</f>
      </c>
      <c r="I394" s="56">
        <f>IF('Nākotnes riski'!I15="","",'Nākotnes riski'!I15)</f>
      </c>
      <c r="J394" s="56">
        <f>IF('Nākotnes riski'!J15="","",'Nākotnes riski'!J15)</f>
      </c>
      <c r="K394" s="56">
        <f>IF('Nākotnes riski'!K15="","",'Nākotnes riski'!K15)</f>
      </c>
      <c r="L394" s="56">
        <f>IF('Nākotnes riski'!L15="","",'Nākotnes riski'!L15)</f>
      </c>
      <c r="M394" s="56">
        <f>IF('Nākotnes riski'!M15="","",'Nākotnes riski'!M15)</f>
      </c>
      <c r="N394" s="56">
        <f>IF('Nākotnes riski'!N15="","",'Nākotnes riski'!N15)</f>
      </c>
      <c r="O394" s="56">
        <f>IF('Nākotnes riski'!O15="","",'Nākotnes riski'!O15)</f>
      </c>
      <c r="P394" s="56">
        <f>IF('Organizācija un vadība'!P56="","",'Organizācija un vadība'!P56)</f>
      </c>
    </row>
    <row r="395" spans="1:16" x14ac:dyDescent="0.25">
      <c r="A395" s="56">
        <f>IF('Nākotnes riski'!A16="","",'Nākotnes riski'!A16)</f>
      </c>
      <c r="B395" s="56">
        <f>IF('Nākotnes riski'!B16="","",'Nākotnes riski'!B16)</f>
      </c>
      <c r="C395" s="56">
        <f>IF('Nākotnes riski'!C16="","",'Nākotnes riski'!C16)</f>
      </c>
      <c r="D395" s="56">
        <f>IF('Nākotnes riski'!D16="","",'Nākotnes riski'!D16)</f>
      </c>
      <c r="E395" s="56">
        <f>IF('Nākotnes riski'!E16="","",'Nākotnes riski'!E16)</f>
      </c>
      <c r="F395" s="56">
        <f>IF('Nākotnes riski'!F16="","",'Nākotnes riski'!F16)</f>
      </c>
      <c r="G395" s="56">
        <f>IF('Nākotnes riski'!G16="","",'Nākotnes riski'!G16)</f>
      </c>
      <c r="H395" s="56">
        <f>IF('Nākotnes riski'!H16="","",'Nākotnes riski'!H16)</f>
      </c>
      <c r="I395" s="56">
        <f>IF('Nākotnes riski'!I16="","",'Nākotnes riski'!I16)</f>
      </c>
      <c r="J395" s="56">
        <f>IF('Nākotnes riski'!J16="","",'Nākotnes riski'!J16)</f>
      </c>
      <c r="K395" s="56">
        <f>IF('Nākotnes riski'!K16="","",'Nākotnes riski'!K16)</f>
      </c>
      <c r="L395" s="56">
        <f>IF('Nākotnes riski'!L16="","",'Nākotnes riski'!L16)</f>
      </c>
      <c r="M395" s="56">
        <f>IF('Nākotnes riski'!M16="","",'Nākotnes riski'!M16)</f>
      </c>
      <c r="N395" s="56">
        <f>IF('Nākotnes riski'!N16="","",'Nākotnes riski'!N16)</f>
      </c>
      <c r="O395" s="56">
        <f>IF('Nākotnes riski'!O16="","",'Nākotnes riski'!O16)</f>
      </c>
      <c r="P395" s="56">
        <f>IF('Organizācija un vadība'!P57="","",'Organizācija un vadība'!P57)</f>
      </c>
    </row>
    <row r="396" spans="1:16" x14ac:dyDescent="0.25">
      <c r="A396" s="56">
        <f>IF('Nākotnes riski'!A17="","",'Nākotnes riski'!A17)</f>
      </c>
      <c r="B396" s="56">
        <f>IF('Nākotnes riski'!B17="","",'Nākotnes riski'!B17)</f>
      </c>
      <c r="C396" s="56">
        <f>IF('Nākotnes riski'!C17="","",'Nākotnes riski'!C17)</f>
      </c>
      <c r="D396" s="56">
        <f>IF('Nākotnes riski'!D17="","",'Nākotnes riski'!D17)</f>
      </c>
      <c r="E396" s="56">
        <f>IF('Nākotnes riski'!E17="","",'Nākotnes riski'!E17)</f>
      </c>
      <c r="F396" s="56">
        <f>IF('Nākotnes riski'!F17="","",'Nākotnes riski'!F17)</f>
      </c>
      <c r="G396" s="56">
        <f>IF('Nākotnes riski'!G17="","",'Nākotnes riski'!G17)</f>
      </c>
      <c r="H396" s="56">
        <f>IF('Nākotnes riski'!H17="","",'Nākotnes riski'!H17)</f>
      </c>
      <c r="I396" s="56">
        <f>IF('Nākotnes riski'!I17="","",'Nākotnes riski'!I17)</f>
      </c>
      <c r="J396" s="56">
        <f>IF('Nākotnes riski'!J17="","",'Nākotnes riski'!J17)</f>
      </c>
      <c r="K396" s="56">
        <f>IF('Nākotnes riski'!K17="","",'Nākotnes riski'!K17)</f>
      </c>
      <c r="L396" s="56">
        <f>IF('Nākotnes riski'!L17="","",'Nākotnes riski'!L17)</f>
      </c>
      <c r="M396" s="56">
        <f>IF('Nākotnes riski'!M17="","",'Nākotnes riski'!M17)</f>
      </c>
      <c r="N396" s="56">
        <f>IF('Nākotnes riski'!N17="","",'Nākotnes riski'!N17)</f>
      </c>
      <c r="O396" s="56">
        <f>IF('Nākotnes riski'!O17="","",'Nākotnes riski'!O17)</f>
      </c>
      <c r="P396" s="56">
        <f>IF('Organizācija un vadība'!P58="","",'Organizācija un vadība'!P58)</f>
      </c>
    </row>
    <row r="397" spans="1:16" x14ac:dyDescent="0.25">
      <c r="A397" s="56">
        <f>IF('Nākotnes riski'!A18="","",'Nākotnes riski'!A18)</f>
      </c>
      <c r="B397" s="56">
        <f>IF('Nākotnes riski'!B18="","",'Nākotnes riski'!B18)</f>
      </c>
      <c r="C397" s="56">
        <f>IF('Nākotnes riski'!C18="","",'Nākotnes riski'!C18)</f>
      </c>
      <c r="D397" s="56">
        <f>IF('Nākotnes riski'!D18="","",'Nākotnes riski'!D18)</f>
      </c>
      <c r="E397" s="56">
        <f>IF('Nākotnes riski'!E18="","",'Nākotnes riski'!E18)</f>
      </c>
      <c r="F397" s="56">
        <f>IF('Nākotnes riski'!F18="","",'Nākotnes riski'!F18)</f>
      </c>
      <c r="G397" s="56">
        <f>IF('Nākotnes riski'!G18="","",'Nākotnes riski'!G18)</f>
      </c>
      <c r="H397" s="56">
        <f>IF('Nākotnes riski'!H18="","",'Nākotnes riski'!H18)</f>
      </c>
      <c r="I397" s="56">
        <f>IF('Nākotnes riski'!I18="","",'Nākotnes riski'!I18)</f>
      </c>
      <c r="J397" s="56">
        <f>IF('Nākotnes riski'!J18="","",'Nākotnes riski'!J18)</f>
      </c>
      <c r="K397" s="56">
        <f>IF('Nākotnes riski'!K18="","",'Nākotnes riski'!K18)</f>
      </c>
      <c r="L397" s="56">
        <f>IF('Nākotnes riski'!L18="","",'Nākotnes riski'!L18)</f>
      </c>
      <c r="M397" s="56">
        <f>IF('Nākotnes riski'!M18="","",'Nākotnes riski'!M18)</f>
      </c>
      <c r="N397" s="56">
        <f>IF('Nākotnes riski'!N18="","",'Nākotnes riski'!N18)</f>
      </c>
      <c r="O397" s="56">
        <f>IF('Nākotnes riski'!O18="","",'Nākotnes riski'!O18)</f>
      </c>
      <c r="P397" s="56">
        <f>IF('Organizācija un vadība'!P59="","",'Organizācija un vadība'!P59)</f>
      </c>
    </row>
    <row r="398" spans="1:16" x14ac:dyDescent="0.25">
      <c r="A398" s="56">
        <f>IF('Nākotnes riski'!A19="","",'Nākotnes riski'!A19)</f>
      </c>
      <c r="B398" s="56">
        <f>IF('Nākotnes riski'!B19="","",'Nākotnes riski'!B19)</f>
      </c>
      <c r="C398" s="56">
        <f>IF('Nākotnes riski'!C19="","",'Nākotnes riski'!C19)</f>
      </c>
      <c r="D398" s="56">
        <f>IF('Nākotnes riski'!D19="","",'Nākotnes riski'!D19)</f>
      </c>
      <c r="E398" s="56">
        <f>IF('Nākotnes riski'!E19="","",'Nākotnes riski'!E19)</f>
      </c>
      <c r="F398" s="56">
        <f>IF('Nākotnes riski'!F19="","",'Nākotnes riski'!F19)</f>
      </c>
      <c r="G398" s="56">
        <f>IF('Nākotnes riski'!G19="","",'Nākotnes riski'!G19)</f>
      </c>
      <c r="H398" s="56">
        <f>IF('Nākotnes riski'!H19="","",'Nākotnes riski'!H19)</f>
      </c>
      <c r="I398" s="56">
        <f>IF('Nākotnes riski'!I19="","",'Nākotnes riski'!I19)</f>
      </c>
      <c r="J398" s="56">
        <f>IF('Nākotnes riski'!J19="","",'Nākotnes riski'!J19)</f>
      </c>
      <c r="K398" s="56">
        <f>IF('Nākotnes riski'!K19="","",'Nākotnes riski'!K19)</f>
      </c>
      <c r="L398" s="56">
        <f>IF('Nākotnes riski'!L19="","",'Nākotnes riski'!L19)</f>
      </c>
      <c r="M398" s="56">
        <f>IF('Nākotnes riski'!M19="","",'Nākotnes riski'!M19)</f>
      </c>
      <c r="N398" s="56">
        <f>IF('Nākotnes riski'!N19="","",'Nākotnes riski'!N19)</f>
      </c>
      <c r="O398" s="56">
        <f>IF('Nākotnes riski'!O19="","",'Nākotnes riski'!O19)</f>
      </c>
      <c r="P398" s="56">
        <f>IF('Organizācija un vadība'!P60="","",'Organizācija un vadība'!P60)</f>
      </c>
    </row>
    <row r="399" spans="1:16" x14ac:dyDescent="0.25">
      <c r="A399" s="56">
        <f>IF('Nākotnes riski'!A20="","",'Nākotnes riski'!A20)</f>
      </c>
      <c r="B399" s="56">
        <f>IF('Nākotnes riski'!B20="","",'Nākotnes riski'!B20)</f>
      </c>
      <c r="C399" s="56">
        <f>IF('Nākotnes riski'!C20="","",'Nākotnes riski'!C20)</f>
      </c>
      <c r="D399" s="56">
        <f>IF('Nākotnes riski'!D20="","",'Nākotnes riski'!D20)</f>
      </c>
      <c r="E399" s="56">
        <f>IF('Nākotnes riski'!E20="","",'Nākotnes riski'!E20)</f>
      </c>
      <c r="F399" s="56">
        <f>IF('Nākotnes riski'!F20="","",'Nākotnes riski'!F20)</f>
      </c>
      <c r="G399" s="56">
        <f>IF('Nākotnes riski'!G20="","",'Nākotnes riski'!G20)</f>
      </c>
      <c r="H399" s="56">
        <f>IF('Nākotnes riski'!H20="","",'Nākotnes riski'!H20)</f>
      </c>
      <c r="I399" s="56">
        <f>IF('Nākotnes riski'!I20="","",'Nākotnes riski'!I20)</f>
      </c>
      <c r="J399" s="56">
        <f>IF('Nākotnes riski'!J20="","",'Nākotnes riski'!J20)</f>
      </c>
      <c r="K399" s="56">
        <f>IF('Nākotnes riski'!K20="","",'Nākotnes riski'!K20)</f>
      </c>
      <c r="L399" s="56">
        <f>IF('Nākotnes riski'!L20="","",'Nākotnes riski'!L20)</f>
      </c>
      <c r="M399" s="56">
        <f>IF('Nākotnes riski'!M20="","",'Nākotnes riski'!M20)</f>
      </c>
      <c r="N399" s="56">
        <f>IF('Nākotnes riski'!N20="","",'Nākotnes riski'!N20)</f>
      </c>
      <c r="O399" s="56">
        <f>IF('Nākotnes riski'!O20="","",'Nākotnes riski'!O20)</f>
      </c>
      <c r="P399" s="56">
        <f>IF('Organizācija un vadība'!P61="","",'Organizācija un vadība'!P61)</f>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0" tint="-0.499984740745262"/>
    <pageSetUpPr fitToPage="1"/>
  </sheetPr>
  <dimension ref="B2:E25"/>
  <sheetViews>
    <sheetView workbookViewId="0">
      <selection activeCell="E7" sqref="E7"/>
    </sheetView>
  </sheetViews>
  <sheetFormatPr defaultRowHeight="15" x14ac:dyDescent="0.25"/>
  <cols>
    <col min="2" max="2" width="23" bestFit="1" customWidth="1"/>
    <col min="4" max="4" width="35.5703125" customWidth="1"/>
    <col min="5" max="5" width="10.28515625" customWidth="1"/>
  </cols>
  <sheetData>
    <row r="2" spans="2:5" x14ac:dyDescent="0.25">
      <c r="B2" s="118" t="s">
        <v>55</v>
      </c>
      <c r="C2" s="118" t="s">
        <v>56</v>
      </c>
      <c r="D2" s="118" t="s">
        <v>57</v>
      </c>
      <c r="E2" s="118">
        <v>21</v>
      </c>
    </row>
    <row r="3" spans="2:5" x14ac:dyDescent="0.25">
      <c r="B3" s="118"/>
      <c r="C3" s="118" t="s">
        <v>58</v>
      </c>
      <c r="D3" s="118" t="s">
        <v>59</v>
      </c>
      <c r="E3" s="118">
        <v>23</v>
      </c>
    </row>
    <row r="4" spans="2:5" x14ac:dyDescent="0.25">
      <c r="B4" s="119" t="s">
        <v>60</v>
      </c>
      <c r="C4" s="119" t="s">
        <v>61</v>
      </c>
      <c r="D4" s="119" t="s">
        <v>62</v>
      </c>
      <c r="E4" s="119">
        <v>4</v>
      </c>
    </row>
    <row r="5" spans="2:5" x14ac:dyDescent="0.25">
      <c r="B5" s="119"/>
      <c r="C5" s="119" t="s">
        <v>63</v>
      </c>
      <c r="D5" s="119" t="s">
        <v>64</v>
      </c>
      <c r="E5" s="119">
        <v>7</v>
      </c>
    </row>
    <row r="6" spans="2:5" x14ac:dyDescent="0.25">
      <c r="B6" s="120" t="s">
        <v>65</v>
      </c>
      <c r="C6" s="120" t="s">
        <v>66</v>
      </c>
      <c r="D6" s="120" t="s">
        <v>67</v>
      </c>
      <c r="E6" s="120">
        <v>37</v>
      </c>
    </row>
    <row r="7" spans="2:5" x14ac:dyDescent="0.25">
      <c r="B7" s="120"/>
      <c r="C7" s="120" t="s">
        <v>68</v>
      </c>
      <c r="D7" s="120" t="s">
        <v>69</v>
      </c>
      <c r="E7" s="120">
        <v>31</v>
      </c>
    </row>
    <row r="8" spans="2:5" x14ac:dyDescent="0.25">
      <c r="B8" s="120"/>
      <c r="C8" s="120" t="s">
        <v>70</v>
      </c>
      <c r="D8" s="120" t="s">
        <v>71</v>
      </c>
      <c r="E8" s="120">
        <v>27</v>
      </c>
    </row>
    <row r="9" spans="2:5" x14ac:dyDescent="0.25">
      <c r="B9" s="120"/>
      <c r="C9" s="120" t="s">
        <v>72</v>
      </c>
      <c r="D9" s="120" t="s">
        <v>73</v>
      </c>
      <c r="E9" s="120">
        <v>30</v>
      </c>
    </row>
    <row r="10" spans="2:5" x14ac:dyDescent="0.25">
      <c r="B10" s="120"/>
      <c r="C10" s="120" t="s">
        <v>74</v>
      </c>
      <c r="D10" s="120" t="s">
        <v>75</v>
      </c>
      <c r="E10" s="120">
        <v>23</v>
      </c>
    </row>
    <row r="11" spans="2:5" x14ac:dyDescent="0.25">
      <c r="B11" s="120"/>
      <c r="C11" s="120" t="s">
        <v>76</v>
      </c>
      <c r="D11" s="120" t="s">
        <v>77</v>
      </c>
      <c r="E11" s="120">
        <v>42</v>
      </c>
    </row>
    <row r="12" spans="2:5" x14ac:dyDescent="0.25">
      <c r="B12" s="120"/>
      <c r="C12" s="120" t="s">
        <v>78</v>
      </c>
      <c r="D12" s="120" t="s">
        <v>79</v>
      </c>
      <c r="E12" s="120">
        <v>12</v>
      </c>
    </row>
    <row r="13" spans="2:5" x14ac:dyDescent="0.25">
      <c r="B13" s="120"/>
      <c r="C13" s="120" t="s">
        <v>80</v>
      </c>
      <c r="D13" s="120" t="s">
        <v>81</v>
      </c>
      <c r="E13" s="120">
        <v>12</v>
      </c>
    </row>
    <row r="14" spans="2:5" x14ac:dyDescent="0.25">
      <c r="B14" s="120"/>
      <c r="C14" s="120" t="s">
        <v>82</v>
      </c>
      <c r="D14" s="120" t="s">
        <v>83</v>
      </c>
      <c r="E14" s="120">
        <v>11</v>
      </c>
    </row>
    <row r="15" spans="2:5" x14ac:dyDescent="0.25">
      <c r="B15" s="121" t="s">
        <v>84</v>
      </c>
      <c r="C15" s="121" t="s">
        <v>85</v>
      </c>
      <c r="D15" s="121" t="s">
        <v>86</v>
      </c>
      <c r="E15" s="121">
        <v>13</v>
      </c>
    </row>
    <row r="16" spans="2:5" x14ac:dyDescent="0.25">
      <c r="B16" s="121"/>
      <c r="C16" s="121" t="s">
        <v>87</v>
      </c>
      <c r="D16" s="121" t="s">
        <v>88</v>
      </c>
      <c r="E16" s="121">
        <v>5</v>
      </c>
    </row>
    <row r="17" spans="2:5" x14ac:dyDescent="0.25">
      <c r="B17" s="121"/>
      <c r="C17" s="121" t="s">
        <v>89</v>
      </c>
      <c r="D17" s="121" t="s">
        <v>90</v>
      </c>
      <c r="E17" s="121">
        <v>1</v>
      </c>
    </row>
    <row r="18" spans="2:5" x14ac:dyDescent="0.25">
      <c r="B18" s="122" t="s">
        <v>91</v>
      </c>
      <c r="C18" s="122" t="s">
        <v>92</v>
      </c>
      <c r="D18" s="122"/>
      <c r="E18" s="122">
        <v>19</v>
      </c>
    </row>
    <row r="19" spans="2:5" x14ac:dyDescent="0.25">
      <c r="B19" s="123" t="s">
        <v>93</v>
      </c>
      <c r="C19" s="123" t="s">
        <v>94</v>
      </c>
      <c r="D19" s="123"/>
      <c r="E19" s="123">
        <v>43</v>
      </c>
    </row>
    <row r="20" spans="2:5" x14ac:dyDescent="0.25">
      <c r="B20" s="123" t="s">
        <v>95</v>
      </c>
      <c r="C20" s="123" t="s">
        <v>96</v>
      </c>
      <c r="D20" s="123" t="s">
        <v>97</v>
      </c>
      <c r="E20" s="123">
        <v>6</v>
      </c>
    </row>
    <row r="21" spans="2:5" x14ac:dyDescent="0.25">
      <c r="B21" s="123"/>
      <c r="C21" s="123" t="s">
        <v>98</v>
      </c>
      <c r="D21" s="123" t="s">
        <v>99</v>
      </c>
      <c r="E21" s="123">
        <v>1</v>
      </c>
    </row>
    <row r="22" spans="2:5" x14ac:dyDescent="0.25">
      <c r="B22" s="123"/>
      <c r="C22" s="123" t="s">
        <v>100</v>
      </c>
      <c r="D22" s="123" t="s">
        <v>101</v>
      </c>
      <c r="E22" s="123">
        <v>1</v>
      </c>
    </row>
    <row r="23" spans="2:5" x14ac:dyDescent="0.25">
      <c r="B23" s="123"/>
      <c r="C23" s="123" t="s">
        <v>102</v>
      </c>
      <c r="D23" s="123" t="s">
        <v>103</v>
      </c>
      <c r="E23" s="123">
        <v>1</v>
      </c>
    </row>
    <row r="24" spans="2:5" x14ac:dyDescent="0.25">
      <c r="B24" s="123"/>
      <c r="C24" s="123" t="s">
        <v>104</v>
      </c>
      <c r="D24" s="123" t="s">
        <v>105</v>
      </c>
      <c r="E24" s="123">
        <v>2</v>
      </c>
    </row>
    <row r="25" spans="2:5" x14ac:dyDescent="0.25">
      <c r="E25" s="31"/>
    </row>
  </sheetData>
  <pageMargins left="0.7" right="0.7" top="0.75" bottom="0.75" header="0.3" footer="0.3"/>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5" tint="0.59999389629810485"/>
    <pageSetUpPr fitToPage="1"/>
  </sheetPr>
  <dimension ref="A1:O29"/>
  <sheetViews>
    <sheetView topLeftCell="D1" workbookViewId="0">
      <selection activeCell="F6" sqref="F6"/>
    </sheetView>
  </sheetViews>
  <sheetFormatPr defaultColWidth="8.85546875" defaultRowHeight="12.75" x14ac:dyDescent="0.25"/>
  <cols>
    <col min="1" max="1" width="9.85546875" style="40" hidden="1" customWidth="1"/>
    <col min="2" max="2" width="13.28515625" style="40" hidden="1" customWidth="1"/>
    <col min="3" max="3" width="7.28515625" style="40" hidden="1" customWidth="1"/>
    <col min="4" max="4" width="14" style="40" customWidth="1"/>
    <col min="5" max="5" width="36.28515625" style="40" customWidth="1"/>
    <col min="6" max="6" width="21.42578125" style="42" customWidth="1"/>
    <col min="7" max="7" width="14" style="43" customWidth="1"/>
    <col min="8" max="8" width="31.5703125" style="42" customWidth="1"/>
    <col min="9" max="9" width="11.140625" style="43" customWidth="1"/>
    <col min="10" max="10" width="11.42578125" style="43" customWidth="1"/>
    <col min="11" max="11" width="10.42578125" style="43" customWidth="1"/>
    <col min="12" max="12" width="22.85546875" style="43" customWidth="1"/>
    <col min="13" max="14" width="11.140625" style="43" hidden="1" customWidth="1"/>
    <col min="15" max="15" width="17.42578125" style="43" hidden="1" customWidth="1"/>
    <col min="16" max="16384" width="8.85546875" style="40"/>
  </cols>
  <sheetData>
    <row r="1" spans="1:15" ht="15" customHeight="1" x14ac:dyDescent="0.25"/>
    <row r="2" spans="1:15" ht="15" customHeight="1" x14ac:dyDescent="0.25"/>
    <row r="4" spans="1:15" ht="87.75" customHeight="1" x14ac:dyDescent="0.25">
      <c r="A4" s="49" t="s">
        <v>118</v>
      </c>
      <c r="B4" s="49"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49"/>
      <c r="B5" s="49"/>
      <c r="C5" s="49"/>
      <c r="D5" s="64" t="s">
        <v>474</v>
      </c>
      <c r="E5" s="65"/>
      <c r="F5" s="44"/>
      <c r="G5" s="45"/>
      <c r="H5" s="44"/>
      <c r="I5" s="45"/>
      <c r="J5" s="45"/>
      <c r="K5" s="47"/>
      <c r="L5" s="47"/>
      <c r="M5" s="47"/>
      <c r="N5" s="47"/>
      <c r="O5" s="47"/>
    </row>
    <row r="6" spans="1:15" ht="63.75" x14ac:dyDescent="0.25">
      <c r="A6" s="49">
        <f>CONCATENATE("Augsts",(SUM(COUNTIF('Pazemes sateces baseins'!$K$5:$K$27,"Augsts"),COUNTIF($K$6:$K6,"Augsts"))))</f>
      </c>
      <c r="B6" s="49">
        <f>CONCATENATE("Ļoti augsts",(SUM(COUNTIF('Pazemes sateces baseins'!$K$5:$K$27,"Ļoti augsts"),COUNTIF(K$6:$K6,"Ļoti augsts"))))</f>
      </c>
      <c r="C6" s="49"/>
      <c r="D6" s="49" t="s">
        <v>475</v>
      </c>
      <c r="E6" s="66" t="s">
        <v>402</v>
      </c>
      <c r="F6" s="44"/>
      <c r="G6" s="44"/>
      <c r="H6" s="44"/>
      <c r="I6" s="44"/>
      <c r="J6" s="44"/>
      <c r="K6" s="47">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augsts",IF(F6="Jā","Ļoti augsts","")))))))))))))))))))))))))))</f>
      </c>
      <c r="L6" s="46">
        <f>IF($F6&lt;&gt;"Jā","",IF(OR($G6="",$H6=""),"Norādīt notikuma iestāšanās iespējamību un seku smagumu",IF(AND($M6&gt;=2,OR($I6="",$J6="")),"Jānorāda notikuma ilgums un ietekmēto ūdens lietotāju skaits","")))</f>
      </c>
      <c r="M6" s="47">
        <f>IF($H6="Nav būtiskas ietekmes",1,IF($H6="Neliela ietekme uz regulējošām prasībām",2,IF($H6="Liela ietekme uz organoleptiskajām īpašībām",3,IF($H6="Liela ietekme uz regulējošām prasībām",4,IF($H6="Katastrofāla ietekme uz sabiedrības veselību",5,0)))))</f>
      </c>
      <c r="N6" s="47">
        <f>IF($G6="Reti",1,IF($G6="Mazticams",2,IF($G6="Vidējs",3,IF($G6="Iespējams",4,IF($G6="Gandrīz_noteikti",5,0)))))</f>
      </c>
      <c r="O6" s="46">
        <f t="shared" ref="O6:O29" si="0">IF(AND($N6&gt;0,$M6&gt;0),$N6*$M6,"")</f>
      </c>
    </row>
    <row r="7" spans="1:15" ht="38.25" x14ac:dyDescent="0.25">
      <c r="A7" s="49">
        <f>CONCATENATE("Augsts",(SUM(COUNTIF('Pazemes sateces baseins'!$K$5:$K$27,"Augsts"),COUNTIF(J$6:$K7,"Augsts"))))</f>
      </c>
      <c r="B7" s="49">
        <f>CONCATENATE("Ļoti augsts",(SUM(COUNTIF('Pazemes sateces baseins'!$K$5:$K$27,"Ļoti augsts"),COUNTIF(K$6:$K7,"Ļoti augsts"))))</f>
      </c>
      <c r="C7" s="49"/>
      <c r="D7" s="49" t="s">
        <v>476</v>
      </c>
      <c r="E7" s="66" t="s">
        <v>403</v>
      </c>
      <c r="F7" s="44"/>
      <c r="G7" s="44"/>
      <c r="H7" s="44"/>
      <c r="I7" s="44"/>
      <c r="J7" s="44"/>
      <c r="K7" s="47">
        <f t="shared" ref="K7:K29" si="1">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f>
      </c>
      <c r="L7" s="46">
        <f t="shared" ref="L7:L29" si="2">IF($F7&lt;&gt;"Jā","",IF(OR($G7="",$H7=""),"Norādīt notikuma iestāšanās iespējamību un seku smagumu",IF(AND($M7&gt;=2,OR($I7="",$J7="")),"Jānorāda notikuma ilgums un ietekmēto ūdens lietotāju skaits","")))</f>
      </c>
      <c r="M7" s="47">
        <f t="shared" ref="M7:M29" si="3">IF($H7="Nav būtiskas ietekmes",1,IF($H7="Neliela ietekme uz regulējošām prasībām",2,IF($H7="Liela ietekme uz organoleptiskajām īpašībām",3,IF($H7="Liela ietekme uz regulējošām prasībām",4,IF($H7="Katastrofāla ietekme uz sabiedrības veselību",5,0)))))</f>
      </c>
      <c r="N7" s="47">
        <f t="shared" ref="N7:N29" si="4">IF($G7="Reti",1,IF($G7="Mazticams",2,IF($G7="Vidējs",3,IF($G7="Iespējams",4,IF($G7="Gandrīz_noteikti",5,0)))))</f>
      </c>
      <c r="O7" s="46">
        <f t="shared" si="0"/>
      </c>
    </row>
    <row r="8" spans="1:15" ht="51" x14ac:dyDescent="0.25">
      <c r="A8" s="49">
        <f>CONCATENATE("Augsts",(SUM(COUNTIF('Pazemes sateces baseins'!$K$5:$K$27,"Augsts"),COUNTIF(J$6:$K8,"Augsts"))))</f>
      </c>
      <c r="B8" s="49">
        <f>CONCATENATE("Ļoti augsts",(SUM(COUNTIF('Pazemes sateces baseins'!$K$5:$K$27,"Ļoti augsts"),COUNTIF(K$6:$K8,"Ļoti augsts"))))</f>
      </c>
      <c r="C8" s="49"/>
      <c r="D8" s="49" t="s">
        <v>477</v>
      </c>
      <c r="E8" s="66" t="s">
        <v>404</v>
      </c>
      <c r="F8" s="44"/>
      <c r="G8" s="44"/>
      <c r="H8" s="44"/>
      <c r="I8" s="44"/>
      <c r="J8" s="44"/>
      <c r="K8" s="47">
        <f>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augsts",IF(F8="Jā","Ļoti augsts","")))))))))))))))))))))))))))</f>
      </c>
      <c r="L8" s="46">
        <f>IF($F8&lt;&gt;"Jā","",IF(OR($G8="",$H8=""),"Norādīt notikuma iestāšanās iespējamību un seku smagumu",IF(AND($M8&gt;=2,OR($I8="",$J8="")),"Jānorāda notikuma ilgums un ietekmēto ūdens lietotāju skaits","")))</f>
      </c>
      <c r="M8" s="47">
        <f t="shared" si="3"/>
      </c>
      <c r="N8" s="47">
        <f t="shared" si="4"/>
      </c>
      <c r="O8" s="46">
        <f t="shared" si="0"/>
      </c>
    </row>
    <row r="9" spans="1:15" ht="38.25" x14ac:dyDescent="0.25">
      <c r="A9" s="49">
        <f>CONCATENATE("Augsts",(SUM(COUNTIF('Pazemes sateces baseins'!$K$5:$K$27,"Augsts"),COUNTIF(J$6:$K9,"Augsts"))))</f>
      </c>
      <c r="B9" s="49">
        <f>CONCATENATE("Ļoti augsts",(SUM(COUNTIF('Pazemes sateces baseins'!$K$5:$K$27,"Ļoti augsts"),COUNTIF(K$6:$K9,"Ļoti augsts"))))</f>
      </c>
      <c r="C9" s="49"/>
      <c r="D9" s="49" t="s">
        <v>478</v>
      </c>
      <c r="E9" s="66" t="s">
        <v>405</v>
      </c>
      <c r="F9" s="44"/>
      <c r="G9" s="44"/>
      <c r="H9" s="44"/>
      <c r="I9" s="44"/>
      <c r="J9" s="44"/>
      <c r="K9" s="47">
        <f t="shared" si="1"/>
      </c>
      <c r="L9" s="46">
        <f t="shared" si="2"/>
      </c>
      <c r="M9" s="47">
        <f t="shared" si="3"/>
      </c>
      <c r="N9" s="47">
        <f t="shared" si="4"/>
      </c>
      <c r="O9" s="46">
        <f t="shared" si="0"/>
      </c>
    </row>
    <row r="10" spans="1:15" ht="25.5" x14ac:dyDescent="0.25">
      <c r="A10" s="49">
        <f>CONCATENATE("Augsts",(SUM(COUNTIF('Pazemes sateces baseins'!$K$5:$K$27,"Augsts"),COUNTIF(J$6:$K10,"Augsts"))))</f>
      </c>
      <c r="B10" s="49">
        <f>CONCATENATE("Ļoti augsts",(SUM(COUNTIF('Pazemes sateces baseins'!$K$5:$K$27,"Ļoti augsts"),COUNTIF(K$6:$K10,"Ļoti augsts"))))</f>
      </c>
      <c r="C10" s="49"/>
      <c r="D10" s="49" t="s">
        <v>479</v>
      </c>
      <c r="E10" s="66" t="s">
        <v>406</v>
      </c>
      <c r="F10" s="44"/>
      <c r="G10" s="44"/>
      <c r="H10" s="44"/>
      <c r="I10" s="44"/>
      <c r="J10" s="44"/>
      <c r="K10" s="47">
        <f>IF(AND($N10=5,$M10=1),"Vidējs",IF(AND($N10=4,$M10=1),"Vidējs",IF(AND($N10=4,$M10=2),"Vidējs",IF(AND($N10=3,$M10=2),"Vidējs",IF(AND($N10=2,$M10=3),"Vidējs",IF(AND($N10=1,$M10=3),"Vidējs",IF(AND($N10=1,$M10=4),"Vidējs",IF(AND($N10=5,$M10=2),"Augsts",IF(AND($N10=4,$M10=3),"Augsts",IF(AND($N10=3,$M10=3),"Augsts",IF(AND($N10=3,$M10=4),"Augsts",IF(AND($N10=2,$M10=4),"Augsts",IF(AND($N10=1,$M10=5),"Augsts",IF(AND($N10=5,$M10=3),"Ļoti augsts",IF(AND($N10=5,$M10=4),"Ļoti augsts",IF(AND($N10=5,$M10=5),"Ļoti augsts",IF(AND($N10=4,$M10=4),"Ļoti augsts",IF(AND($N10=4,$M10=5),"Ļoti augsts",IF(AND($N10=3,$M10=5),"Ļoti augsts",IF(AND($N10=2,$M10=5),"Ļoti augsts",IF(AND($N10=3,$M10=1),"Zems",IF(AND($N10=2,$M10=1),"Zems",IF(AND($N10=2,$M10=2),"Zems",IF(AND($N10=1,$M10=1),"Zems",IF(AND($N10=1,$M10=2),"Zems",IF(F10="Nav zināms/jāapstiprina vēlāk","Ļoti augsts",IF(F10="Jā","Ļoti augsts","")))))))))))))))))))))))))))</f>
      </c>
      <c r="L10" s="46">
        <f>IF($F10&lt;&gt;"Jā","",IF(OR($G10="",$H10=""),"Norādīt notikuma iestāšanās iespējamību un seku smagumu",IF(AND($M10&gt;=2,OR($I10="",$J10="")),"Jānorāda notikuma ilgums un ietekmēto ūdens lietotāju skaits","")))</f>
      </c>
      <c r="M10" s="47">
        <f t="shared" si="3"/>
      </c>
      <c r="N10" s="47">
        <f t="shared" si="4"/>
      </c>
      <c r="O10" s="46">
        <f t="shared" si="0"/>
      </c>
    </row>
    <row r="11" spans="1:15" ht="51" x14ac:dyDescent="0.25">
      <c r="A11" s="49">
        <f>CONCATENATE("Augsts",(SUM(COUNTIF('Pazemes sateces baseins'!$K$5:$K$27,"Augsts"),COUNTIF(J$6:$K11,"Augsts"))))</f>
      </c>
      <c r="B11" s="49">
        <f>CONCATENATE("Ļoti augsts",(SUM(COUNTIF('Pazemes sateces baseins'!$K$5:$K$27,"Ļoti augsts"),COUNTIF(K$6:$K11,"Ļoti augsts"))))</f>
      </c>
      <c r="C11" s="49"/>
      <c r="D11" s="49" t="s">
        <v>480</v>
      </c>
      <c r="E11" s="66" t="s">
        <v>407</v>
      </c>
      <c r="F11" s="44"/>
      <c r="G11" s="44"/>
      <c r="H11" s="44"/>
      <c r="I11" s="44"/>
      <c r="J11" s="44"/>
      <c r="K11" s="47">
        <f>IF(AND($N11=5,$M11=1),"Vidējs",IF(AND($N11=4,$M11=1),"Vidējs",IF(AND($N11=4,$M11=2),"Vidējs",IF(AND($N11=3,$M11=2),"Vidējs",IF(AND($N11=2,$M11=3),"Vidējs",IF(AND($N11=1,$M11=3),"Vidējs",IF(AND($N11=1,$M11=4),"Vidējs",IF(AND($N11=5,$M11=2),"Augsts",IF(AND($N11=4,$M11=3),"Augsts",IF(AND($N11=3,$M11=3),"Augsts",IF(AND($N11=3,$M11=4),"Augsts",IF(AND($N11=2,$M11=4),"Augsts",IF(AND($N11=1,$M11=5),"Augsts",IF(AND($N11=5,$M11=3),"Ļoti augsts",IF(AND($N11=5,$M11=4),"Ļoti augsts",IF(AND($N11=5,$M11=5),"Ļoti augsts",IF(AND($N11=4,$M11=4),"Ļoti augsts",IF(AND($N11=4,$M11=5),"Ļoti augsts",IF(AND($N11=3,$M11=5),"Ļoti augsts",IF(AND($N11=2,$M11=5),"Ļoti augsts",IF(AND($N11=3,$M11=1),"Zems",IF(AND($N11=2,$M11=1),"Zems",IF(AND($N11=2,$M11=2),"Zems",IF(AND($N11=1,$M11=1),"Zems",IF(AND($N11=1,$M11=2),"Zems",IF(F11="Nav zināms/jāapstiprina vēlāk","Ļoti augsts",IF(F11="Jā","Ļoti augsts","")))))))))))))))))))))))))))</f>
      </c>
      <c r="L11" s="46">
        <f>IF($F11&lt;&gt;"Jā","",IF(OR($G11="",$H11=""),"Norādīt notikuma iestāšanās iespējamību un seku smagumu",IF(AND($M11&gt;=2,OR($I11="",$J11="")),"Jānorāda notikuma ilgums un ietekmēto ūdens lietotāju skaits","")))</f>
      </c>
      <c r="M11" s="47">
        <f t="shared" si="3"/>
      </c>
      <c r="N11" s="47">
        <f t="shared" si="4"/>
      </c>
      <c r="O11" s="46">
        <f t="shared" si="0"/>
      </c>
    </row>
    <row r="12" spans="1:15" ht="38.25" x14ac:dyDescent="0.25">
      <c r="A12" s="49">
        <f>CONCATENATE("Augsts",(SUM(COUNTIF('Pazemes sateces baseins'!$K$5:$K$27,"Augsts"),COUNTIF(J$6:$K12,"Augsts"))))</f>
      </c>
      <c r="B12" s="49">
        <f>CONCATENATE("Ļoti augsts",(SUM(COUNTIF('Pazemes sateces baseins'!$K$5:$K$27,"Ļoti augsts"),COUNTIF(K$6:$K12,"Ļoti augsts"))))</f>
      </c>
      <c r="C12" s="49"/>
      <c r="D12" s="49" t="s">
        <v>481</v>
      </c>
      <c r="E12" s="66" t="s">
        <v>408</v>
      </c>
      <c r="F12" s="44"/>
      <c r="G12" s="44"/>
      <c r="H12" s="44"/>
      <c r="I12" s="44"/>
      <c r="J12" s="44"/>
      <c r="K12" s="47">
        <f t="shared" si="1"/>
      </c>
      <c r="L12" s="46">
        <f t="shared" si="2"/>
      </c>
      <c r="M12" s="47">
        <f t="shared" si="3"/>
      </c>
      <c r="N12" s="47">
        <f t="shared" si="4"/>
      </c>
      <c r="O12" s="46">
        <f t="shared" si="0"/>
      </c>
    </row>
    <row r="13" spans="1:15" x14ac:dyDescent="0.25">
      <c r="A13" s="49">
        <f>CONCATENATE("Augsts",(SUM(COUNTIF('Pazemes sateces baseins'!$K$5:$K$27,"Augsts"),COUNTIF(J$6:$K13,"Augsts"))))</f>
      </c>
      <c r="B13" s="49">
        <f>CONCATENATE("Ļoti augsts",(SUM(COUNTIF('Pazemes sateces baseins'!$K$5:$K$27,"Ļoti augsts"),COUNTIF(K$6:$K13,"Ļoti augsts"))))</f>
      </c>
      <c r="C13" s="49"/>
      <c r="D13" s="49" t="s">
        <v>482</v>
      </c>
      <c r="E13" s="66" t="s">
        <v>1009</v>
      </c>
      <c r="F13" s="44"/>
      <c r="G13" s="44"/>
      <c r="H13" s="44"/>
      <c r="I13" s="44"/>
      <c r="J13" s="44"/>
      <c r="K13" s="47">
        <f>IF(AND($N13=5,$M13=1),"Vidējs",IF(AND($N13=4,$M13=1),"Vidējs",IF(AND($N13=4,$M13=2),"Vidējs",IF(AND($N13=3,$M13=2),"Vidējs",IF(AND($N13=2,$M13=3),"Vidējs",IF(AND($N13=1,$M13=3),"Vidējs",IF(AND($N13=1,$M13=4),"Vidējs",IF(AND($N13=5,$M13=2),"Augsts",IF(AND($N13=4,$M13=3),"Augsts",IF(AND($N13=3,$M13=3),"Augsts",IF(AND($N13=3,$M13=4),"Augsts",IF(AND($N13=2,$M13=4),"Augsts",IF(AND($N13=1,$M13=5),"Augsts",IF(AND($N13=5,$M13=3),"Ļoti augsts",IF(AND($N13=5,$M13=4),"Ļoti augsts",IF(AND($N13=5,$M13=5),"Ļoti augsts",IF(AND($N13=4,$M13=4),"Ļoti augsts",IF(AND($N13=4,$M13=5),"Ļoti augsts",IF(AND($N13=3,$M13=5),"Ļoti augsts",IF(AND($N13=2,$M13=5),"Ļoti augsts",IF(AND($N13=3,$M13=1),"Zems",IF(AND($N13=2,$M13=1),"Zems",IF(AND($N13=2,$M13=2),"Zems",IF(AND($N13=1,$M13=1),"Zems",IF(AND($N13=1,$M13=2),"Zems",IF(F13="Nav zināms/jāapstiprina vēlāk","Ļoti augsts",IF(F13="Jā","Ļoti augsts","")))))))))))))))))))))))))))</f>
      </c>
      <c r="L13" s="46">
        <f>IF($F13&lt;&gt;"Jā","",IF(OR($G13="",$H13=""),"Norādīt notikuma iestāšanās iespējamību un seku smagumu",IF(AND($M13&gt;=2,OR($I13="",$J13="")),"Jānorāda notikuma ilgums un ietekmēto ūdens lietotāju skaits","")))</f>
      </c>
      <c r="M13" s="47">
        <f t="shared" si="3"/>
      </c>
      <c r="N13" s="47">
        <f t="shared" si="4"/>
      </c>
      <c r="O13" s="46">
        <f t="shared" si="0"/>
      </c>
    </row>
    <row r="14" spans="1:15" ht="25.5" x14ac:dyDescent="0.25">
      <c r="A14" s="49">
        <f>CONCATENATE("Augsts",(SUM(COUNTIF('Pazemes sateces baseins'!$K$5:$K$27,"Augsts"),COUNTIF(J$6:$K14,"Augsts"))))</f>
      </c>
      <c r="B14" s="49">
        <f>CONCATENATE("Ļoti augsts",(SUM(COUNTIF('Pazemes sateces baseins'!$K$5:$K$27,"Ļoti augsts"),COUNTIF(K$6:$K14,"Ļoti augsts"))))</f>
      </c>
      <c r="C14" s="49"/>
      <c r="D14" s="49" t="s">
        <v>483</v>
      </c>
      <c r="E14" s="66" t="s">
        <v>1010</v>
      </c>
      <c r="F14" s="44"/>
      <c r="G14" s="44"/>
      <c r="H14" s="44"/>
      <c r="I14" s="44"/>
      <c r="J14" s="44"/>
      <c r="K14" s="47">
        <f t="shared" si="1"/>
      </c>
      <c r="L14" s="46">
        <f t="shared" si="2"/>
      </c>
      <c r="M14" s="47">
        <f t="shared" si="3"/>
      </c>
      <c r="N14" s="47">
        <f t="shared" si="4"/>
      </c>
      <c r="O14" s="46">
        <f t="shared" si="0"/>
      </c>
    </row>
    <row r="15" spans="1:15" ht="38.25" x14ac:dyDescent="0.25">
      <c r="A15" s="49">
        <f>CONCATENATE("Augsts",(SUM(COUNTIF('Pazemes sateces baseins'!$K$5:$K$27,"Augsts"),COUNTIF(J$6:$K15,"Augsts"))))</f>
      </c>
      <c r="B15" s="49">
        <f>CONCATENATE("Ļoti augsts",(SUM(COUNTIF('Pazemes sateces baseins'!$K$5:$K$27,"Ļoti augsts"),COUNTIF(K$6:$K15,"Ļoti augsts"))))</f>
      </c>
      <c r="C15" s="49"/>
      <c r="D15" s="49" t="s">
        <v>484</v>
      </c>
      <c r="E15" s="66" t="s">
        <v>409</v>
      </c>
      <c r="F15" s="44"/>
      <c r="G15" s="44"/>
      <c r="H15" s="44"/>
      <c r="I15" s="44"/>
      <c r="J15" s="44"/>
      <c r="K15" s="47">
        <f>IF(AND($N15=5,$M15=1),"Vidējs",IF(AND($N15=4,$M15=1),"Vidējs",IF(AND($N15=4,$M15=2),"Vidējs",IF(AND($N15=3,$M15=2),"Vidējs",IF(AND($N15=2,$M15=3),"Vidējs",IF(AND($N15=1,$M15=3),"Vidējs",IF(AND($N15=1,$M15=4),"Vidējs",IF(AND($N15=5,$M15=2),"Augsts",IF(AND($N15=4,$M15=3),"Augsts",IF(AND($N15=3,$M15=3),"Augsts",IF(AND($N15=3,$M15=4),"Augsts",IF(AND($N15=2,$M15=4),"Augsts",IF(AND($N15=1,$M15=5),"Augsts",IF(AND($N15=5,$M15=3),"Ļoti augsts",IF(AND($N15=5,$M15=4),"Ļoti augsts",IF(AND($N15=5,$M15=5),"Ļoti augsts",IF(AND($N15=4,$M15=4),"Ļoti augsts",IF(AND($N15=4,$M15=5),"Ļoti augsts",IF(AND($N15=3,$M15=5),"Ļoti augsts",IF(AND($N15=2,$M15=5),"Ļoti augsts",IF(AND($N15=3,$M15=1),"Zems",IF(AND($N15=2,$M15=1),"Zems",IF(AND($N15=2,$M15=2),"Zems",IF(AND($N15=1,$M15=1),"Zems",IF(AND($N15=1,$M15=2),"Zems",IF(F15="Nav zināms/jāapstiprina vēlāk","Ļoti augsts",IF(F15="Jā","Ļoti augsts","")))))))))))))))))))))))))))</f>
      </c>
      <c r="L15" s="46">
        <f>IF($F15&lt;&gt;"Jā","",IF(OR($G15="",$H15=""),"Norādīt notikuma iestāšanās iespējamību un seku smagumu",IF(AND($M15&gt;=2,OR($I15="",$J15="")),"Jānorāda notikuma ilgums un ietekmēto ūdens lietotāju skaits","")))</f>
      </c>
      <c r="M15" s="47">
        <f t="shared" si="3"/>
      </c>
      <c r="N15" s="47">
        <f t="shared" si="4"/>
      </c>
      <c r="O15" s="46">
        <f t="shared" si="0"/>
      </c>
    </row>
    <row r="16" spans="1:15" ht="38.25" x14ac:dyDescent="0.25">
      <c r="A16" s="49">
        <f>CONCATENATE("Augsts",(SUM(COUNTIF('Pazemes sateces baseins'!$K$5:$K$27,"Augsts"),COUNTIF(J$6:$K16,"Augsts"))))</f>
      </c>
      <c r="B16" s="49">
        <f>CONCATENATE("Ļoti augsts",(SUM(COUNTIF('Pazemes sateces baseins'!$K$5:$K$27,"Ļoti augsts"),COUNTIF(K$6:$K16,"Ļoti augsts"))))</f>
      </c>
      <c r="C16" s="49"/>
      <c r="D16" s="49" t="s">
        <v>485</v>
      </c>
      <c r="E16" s="66" t="s">
        <v>410</v>
      </c>
      <c r="F16" s="44"/>
      <c r="G16" s="44"/>
      <c r="H16" s="44"/>
      <c r="I16" s="44"/>
      <c r="J16" s="44"/>
      <c r="K16" s="47">
        <f>IF(AND($N16=5,$M16=1),"Vidējs",IF(AND($N16=4,$M16=1),"Vidējs",IF(AND($N16=4,$M16=2),"Vidējs",IF(AND($N16=3,$M16=2),"Vidējs",IF(AND($N16=2,$M16=3),"Vidējs",IF(AND($N16=1,$M16=3),"Vidējs",IF(AND($N16=1,$M16=4),"Vidējs",IF(AND($N16=5,$M16=2),"Augsts",IF(AND($N16=4,$M16=3),"Augsts",IF(AND($N16=3,$M16=3),"Augsts",IF(AND($N16=3,$M16=4),"Augsts",IF(AND($N16=2,$M16=4),"Augsts",IF(AND($N16=1,$M16=5),"Augsts",IF(AND($N16=5,$M16=3),"Ļoti augsts",IF(AND($N16=5,$M16=4),"Ļoti augsts",IF(AND($N16=5,$M16=5),"Ļoti augsts",IF(AND($N16=4,$M16=4),"Ļoti augsts",IF(AND($N16=4,$M16=5),"Ļoti augsts",IF(AND($N16=3,$M16=5),"Ļoti augsts",IF(AND($N16=2,$M16=5),"Ļoti augsts",IF(AND($N16=3,$M16=1),"Zems",IF(AND($N16=2,$M16=1),"Zems",IF(AND($N16=2,$M16=2),"Zems",IF(AND($N16=1,$M16=1),"Zems",IF(AND($N16=1,$M16=2),"Zems",IF(F16="Nav zināms/jāapstiprina vēlāk","Ļoti augsts",IF(F16="Jā","Ļoti augsts","")))))))))))))))))))))))))))</f>
      </c>
      <c r="L16" s="46">
        <f>IF($F16&lt;&gt;"Jā","",IF(OR($G16="",$H16=""),"Norādīt notikuma iestāšanās iespējamību un seku smagumu",IF(AND($M16&gt;=2,OR($I16="",$J16="")),"Jānorāda notikuma ilgums un ietekmēto ūdens lietotāju skaits","")))</f>
      </c>
      <c r="M16" s="47">
        <f t="shared" si="3"/>
      </c>
      <c r="N16" s="47">
        <f t="shared" si="4"/>
      </c>
      <c r="O16" s="46">
        <f t="shared" si="0"/>
      </c>
    </row>
    <row r="17" spans="1:15" ht="51" x14ac:dyDescent="0.25">
      <c r="A17" s="49">
        <f>CONCATENATE("Augsts",(SUM(COUNTIF('Pazemes sateces baseins'!$K$5:$K$27,"Augsts"),COUNTIF(J$6:$K17,"Augsts"))))</f>
      </c>
      <c r="B17" s="49">
        <f>CONCATENATE("Ļoti augsts",(SUM(COUNTIF('Pazemes sateces baseins'!$K$5:$K$27,"Ļoti augsts"),COUNTIF(K$6:$K17,"Ļoti augsts"))))</f>
      </c>
      <c r="C17" s="49"/>
      <c r="D17" s="49" t="s">
        <v>486</v>
      </c>
      <c r="E17" s="66" t="s">
        <v>411</v>
      </c>
      <c r="F17" s="44"/>
      <c r="G17" s="44"/>
      <c r="H17" s="44"/>
      <c r="I17" s="44"/>
      <c r="J17" s="44"/>
      <c r="K17" s="47">
        <f t="shared" si="1"/>
      </c>
      <c r="L17" s="46">
        <f t="shared" si="2"/>
      </c>
      <c r="M17" s="47">
        <f t="shared" si="3"/>
      </c>
      <c r="N17" s="47">
        <f t="shared" si="4"/>
      </c>
      <c r="O17" s="46">
        <f t="shared" si="0"/>
      </c>
    </row>
    <row r="18" spans="1:15" ht="51" x14ac:dyDescent="0.25">
      <c r="A18" s="49">
        <f>CONCATENATE("Augsts",(SUM(COUNTIF('Pazemes sateces baseins'!$K$5:$K$27,"Augsts"),COUNTIF(J$6:$K18,"Augsts"))))</f>
      </c>
      <c r="B18" s="49">
        <f>CONCATENATE("Ļoti augsts",(SUM(COUNTIF('Pazemes sateces baseins'!$K$5:$K$27,"Ļoti augsts"),COUNTIF(K$6:$K18,"Ļoti augsts"))))</f>
      </c>
      <c r="C18" s="49"/>
      <c r="D18" s="49" t="s">
        <v>487</v>
      </c>
      <c r="E18" s="66" t="s">
        <v>412</v>
      </c>
      <c r="F18" s="44"/>
      <c r="G18" s="44"/>
      <c r="H18" s="44"/>
      <c r="I18" s="44"/>
      <c r="J18" s="44"/>
      <c r="K18" s="47">
        <f t="shared" si="1"/>
      </c>
      <c r="L18" s="46">
        <f t="shared" si="2"/>
      </c>
      <c r="M18" s="47">
        <f t="shared" si="3"/>
      </c>
      <c r="N18" s="47">
        <f t="shared" si="4"/>
      </c>
      <c r="O18" s="46">
        <f t="shared" si="0"/>
      </c>
    </row>
    <row r="19" spans="1:15" s="63" customFormat="1" ht="25.5" x14ac:dyDescent="0.25">
      <c r="A19" s="49">
        <f>CONCATENATE("Augsts",(SUM(COUNTIF('Pazemes sateces baseins'!$K$5:$K$27,"Augsts"),COUNTIF(J$6:$K19,"Augsts"))))</f>
      </c>
      <c r="B19" s="49">
        <f>CONCATENATE("Ļoti augsts",(SUM(COUNTIF('Pazemes sateces baseins'!$K$5:$K$27,"Ļoti augsts"),COUNTIF(K$6:$K19,"Ļoti augsts"))))</f>
      </c>
      <c r="C19" s="50"/>
      <c r="D19" s="49" t="s">
        <v>488</v>
      </c>
      <c r="E19" s="66" t="s">
        <v>413</v>
      </c>
      <c r="F19" s="44"/>
      <c r="G19" s="44"/>
      <c r="H19" s="44"/>
      <c r="I19" s="44"/>
      <c r="J19" s="44"/>
      <c r="K19" s="47">
        <f t="shared" si="1"/>
      </c>
      <c r="L19" s="46">
        <f t="shared" si="2"/>
      </c>
      <c r="M19" s="47">
        <f t="shared" si="3"/>
      </c>
      <c r="N19" s="47">
        <f t="shared" si="4"/>
      </c>
      <c r="O19" s="46">
        <f t="shared" si="0"/>
      </c>
    </row>
    <row r="20" spans="1:15" ht="38.25" x14ac:dyDescent="0.25">
      <c r="A20" s="49">
        <f>CONCATENATE("Augsts",(SUM(COUNTIF('Pazemes sateces baseins'!$K$5:$K$27,"Augsts"),COUNTIF(J$6:$K20,"Augsts"))))</f>
      </c>
      <c r="B20" s="49">
        <f>CONCATENATE("Ļoti augsts",(SUM(COUNTIF('Pazemes sateces baseins'!$K$5:$K$27,"Ļoti augsts"),COUNTIF(K$6:$K20,"Ļoti augsts"))))</f>
      </c>
      <c r="C20" s="49"/>
      <c r="D20" s="49" t="s">
        <v>489</v>
      </c>
      <c r="E20" s="66" t="s">
        <v>414</v>
      </c>
      <c r="F20" s="44"/>
      <c r="G20" s="44"/>
      <c r="H20" s="44"/>
      <c r="I20" s="44"/>
      <c r="J20" s="44"/>
      <c r="K20" s="47">
        <f t="shared" si="1"/>
      </c>
      <c r="L20" s="46">
        <f t="shared" si="2"/>
      </c>
      <c r="M20" s="47">
        <f t="shared" si="3"/>
      </c>
      <c r="N20" s="47">
        <f t="shared" si="4"/>
      </c>
      <c r="O20" s="46">
        <f t="shared" si="0"/>
      </c>
    </row>
    <row r="21" spans="1:15" ht="38.25" x14ac:dyDescent="0.25">
      <c r="A21" s="49">
        <f>CONCATENATE("Augsts",(SUM(COUNTIF('Pazemes sateces baseins'!$K$5:$K$27,"Augsts"),COUNTIF(J$6:$K21,"Augsts"))))</f>
      </c>
      <c r="B21" s="49">
        <f>CONCATENATE("Ļoti augsts",(SUM(COUNTIF('Pazemes sateces baseins'!$K$5:$K$27,"Ļoti augsts"),COUNTIF(K$6:$K21,"Ļoti augsts"))))</f>
      </c>
      <c r="C21" s="49"/>
      <c r="D21" s="49" t="s">
        <v>490</v>
      </c>
      <c r="E21" s="66" t="s">
        <v>415</v>
      </c>
      <c r="F21" s="44"/>
      <c r="G21" s="44"/>
      <c r="H21" s="44"/>
      <c r="I21" s="44"/>
      <c r="J21" s="44"/>
      <c r="K21" s="47">
        <f t="shared" si="1"/>
      </c>
      <c r="L21" s="46">
        <f t="shared" si="2"/>
      </c>
      <c r="M21" s="47">
        <f t="shared" si="3"/>
      </c>
      <c r="N21" s="47">
        <f t="shared" si="4"/>
      </c>
      <c r="O21" s="46">
        <f t="shared" si="0"/>
      </c>
    </row>
    <row r="22" spans="1:15" ht="25.5" x14ac:dyDescent="0.25">
      <c r="A22" s="49">
        <f>CONCATENATE("Augsts",(SUM(COUNTIF('Pazemes sateces baseins'!$K$5:$K$27,"Augsts"),COUNTIF(J$6:$K22,"Augsts"))))</f>
      </c>
      <c r="B22" s="49">
        <f>CONCATENATE("Ļoti augsts",(SUM(COUNTIF('Pazemes sateces baseins'!$K$5:$K$27,"Ļoti augsts"),COUNTIF(K$6:$K22,"Ļoti augsts"))))</f>
      </c>
      <c r="C22" s="49">
        <f>IF($F22="Nē","A1Nē","")</f>
      </c>
      <c r="D22" s="49" t="s">
        <v>491</v>
      </c>
      <c r="E22" s="66" t="s">
        <v>416</v>
      </c>
      <c r="F22" s="44"/>
      <c r="G22" s="44"/>
      <c r="H22" s="44"/>
      <c r="I22" s="44"/>
      <c r="J22" s="44"/>
      <c r="K22" s="47">
        <f>IF(AND($N22=5,$M22=1),"Vidējs",IF(AND($N22=4,$M22=1),"Vidējs",IF(AND($N22=4,$M22=2),"Vidējs",IF(AND($N22=3,$M22=2),"Vidējs",IF(AND($N22=2,$M22=3),"Vidējs",IF(AND($N22=1,$M22=3),"Vidējs",IF(AND($N22=1,$M22=4),"Vidējs",IF(AND($N22=5,$M22=2),"Augsts",IF(AND($N22=4,$M22=3),"Augsts",IF(AND($N22=3,$M22=3),"Augsts",IF(AND($N22=3,$M22=4),"Augsts",IF(AND($N22=2,$M22=4),"Augsts",IF(AND($N22=1,$M22=5),"Augsts",IF(AND($N22=5,$M22=3),"Ļoti augsts",IF(AND($N22=5,$M22=4),"Ļoti augsts",IF(AND($N22=5,$M22=5),"Ļoti augsts",IF(AND($N22=4,$M22=4),"Ļoti augsts",IF(AND($N22=4,$M22=5),"Ļoti augsts",IF(AND($N22=3,$M22=5),"Ļoti augsts",IF(AND($N22=2,$M22=5),"Ļoti augsts",IF(AND($N22=3,$M22=1),"Zems",IF(AND($N22=2,$M22=1),"Zems",IF(AND($N22=2,$M22=2),"Zems",IF(AND($N22=1,$M22=1),"Zems",IF(AND($N22=1,$M22=2),"Zems",IF(F22="Nav zināms/jāapstiprina vēlāk","Ļoti augsts",IF(F22="Nē","Ļoti augsts","")))))))))))))))))))))))))))</f>
      </c>
      <c r="L22" s="46">
        <f>IF($F22&lt;&gt;"Nē","",IF(OR($G22="",$H22=""),"Norādīt notikuma iestāšanās iespējamību un seku smagumu",IF(AND($M22&gt;=2,OR($I22="",$J22="")),"Jānorāda notikuma ilgums un ietekmēto ūdens lietotāju skaits","")))</f>
      </c>
      <c r="M22" s="47">
        <f t="shared" si="3"/>
      </c>
      <c r="N22" s="47">
        <f t="shared" si="4"/>
      </c>
      <c r="O22" s="46">
        <f t="shared" si="0"/>
      </c>
    </row>
    <row r="23" spans="1:15" ht="25.5" x14ac:dyDescent="0.25">
      <c r="A23" s="49">
        <f>CONCATENATE("Augsts",(SUM(COUNTIF('Pazemes sateces baseins'!$K$5:$K$27,"Augsts"),COUNTIF(J$6:$K23,"Augsts"))))</f>
      </c>
      <c r="B23" s="49">
        <f>CONCATENATE("Ļoti augsts",(SUM(COUNTIF('Pazemes sateces baseins'!$K$5:$K$27,"Ļoti augsts"),COUNTIF(K$6:$K23,"Ļoti augsts"))))</f>
      </c>
      <c r="C23" s="49"/>
      <c r="D23" s="49" t="s">
        <v>492</v>
      </c>
      <c r="E23" s="66" t="s">
        <v>417</v>
      </c>
      <c r="F23" s="44"/>
      <c r="G23" s="44"/>
      <c r="H23" s="44"/>
      <c r="I23" s="44"/>
      <c r="J23" s="44"/>
      <c r="K23" s="47">
        <f t="shared" si="1"/>
      </c>
      <c r="L23" s="46">
        <f t="shared" si="2"/>
      </c>
      <c r="M23" s="47">
        <f t="shared" si="3"/>
      </c>
      <c r="N23" s="47">
        <f t="shared" si="4"/>
      </c>
      <c r="O23" s="46">
        <f t="shared" si="0"/>
      </c>
    </row>
    <row r="24" spans="1:15" ht="38.25" x14ac:dyDescent="0.25">
      <c r="A24" s="49">
        <f>CONCATENATE("Augsts",(SUM(COUNTIF('Pazemes sateces baseins'!$K$5:$K$27,"Augsts"),COUNTIF(J$6:$K24,"Augsts"))))</f>
      </c>
      <c r="B24" s="49">
        <f>CONCATENATE("Ļoti augsts",(SUM(COUNTIF('Pazemes sateces baseins'!$K$5:$K$27,"Ļoti augsts"),COUNTIF(K$6:$K24,"Ļoti augsts"))))</f>
      </c>
      <c r="C24" s="49"/>
      <c r="D24" s="49" t="s">
        <v>493</v>
      </c>
      <c r="E24" s="66" t="s">
        <v>418</v>
      </c>
      <c r="F24" s="44"/>
      <c r="G24" s="44"/>
      <c r="H24" s="44"/>
      <c r="I24" s="44"/>
      <c r="J24" s="44"/>
      <c r="K24" s="47">
        <f t="shared" si="1"/>
      </c>
      <c r="L24" s="46">
        <f t="shared" si="2"/>
      </c>
      <c r="M24" s="47">
        <f t="shared" si="3"/>
      </c>
      <c r="N24" s="47">
        <f t="shared" si="4"/>
      </c>
      <c r="O24" s="46">
        <f t="shared" si="0"/>
      </c>
    </row>
    <row r="25" spans="1:15" ht="38.25" x14ac:dyDescent="0.25">
      <c r="A25" s="49">
        <f>CONCATENATE("Augsts",(SUM(COUNTIF('Pazemes sateces baseins'!$K$5:$K$27,"Augsts"),COUNTIF(J$6:$K25,"Augsts"))))</f>
      </c>
      <c r="B25" s="49">
        <f>CONCATENATE("Ļoti augsts",(SUM(COUNTIF('Pazemes sateces baseins'!$K$5:$K$27,"Ļoti augsts"),COUNTIF(K$6:$K25,"Ļoti augsts"))))</f>
      </c>
      <c r="C25" s="49"/>
      <c r="D25" s="49" t="s">
        <v>494</v>
      </c>
      <c r="E25" s="66" t="s">
        <v>419</v>
      </c>
      <c r="F25" s="44"/>
      <c r="G25" s="44"/>
      <c r="H25" s="44"/>
      <c r="I25" s="44"/>
      <c r="J25" s="44"/>
      <c r="K25" s="47">
        <f t="shared" si="1"/>
      </c>
      <c r="L25" s="46">
        <f t="shared" si="2"/>
      </c>
      <c r="M25" s="47">
        <f t="shared" si="3"/>
      </c>
      <c r="N25" s="47">
        <f t="shared" si="4"/>
      </c>
      <c r="O25" s="46">
        <f t="shared" si="0"/>
      </c>
    </row>
    <row r="26" spans="1:15" ht="25.5" x14ac:dyDescent="0.25">
      <c r="A26" s="49">
        <f>CONCATENATE("Augsts",(SUM(COUNTIF('Pazemes sateces baseins'!$K$5:$K$27,"Augsts"),COUNTIF(J$6:$K26,"Augsts"))))</f>
      </c>
      <c r="B26" s="49">
        <f>CONCATENATE("Ļoti augsts",(SUM(COUNTIF('Pazemes sateces baseins'!$K$5:$K$27,"Ļoti augsts"),COUNTIF(K$6:$K26,"Ļoti augsts"))))</f>
      </c>
      <c r="C26" s="49"/>
      <c r="D26" s="49" t="s">
        <v>495</v>
      </c>
      <c r="E26" s="66" t="s">
        <v>420</v>
      </c>
      <c r="F26" s="44"/>
      <c r="G26" s="44"/>
      <c r="H26" s="44"/>
      <c r="I26" s="44"/>
      <c r="J26" s="44"/>
      <c r="K26" s="47">
        <f>IF(AND($N26=5,$M26=1),"Vidējs",IF(AND($N26=4,$M26=1),"Vidējs",IF(AND($N26=4,$M26=2),"Vidējs",IF(AND($N26=3,$M26=2),"Vidējs",IF(AND($N26=2,$M26=3),"Vidējs",IF(AND($N26=1,$M26=3),"Vidējs",IF(AND($N26=1,$M26=4),"Vidējs",IF(AND($N26=5,$M26=2),"Augsts",IF(AND($N26=4,$M26=3),"Augsts",IF(AND($N26=3,$M26=3),"Augsts",IF(AND($N26=3,$M26=4),"Augsts",IF(AND($N26=2,$M26=4),"Augsts",IF(AND($N26=1,$M26=5),"Augsts",IF(AND($N26=5,$M26=3),"Ļoti augsts",IF(AND($N26=5,$M26=4),"Ļoti augsts",IF(AND($N26=5,$M26=5),"Ļoti augsts",IF(AND($N26=4,$M26=4),"Ļoti augsts",IF(AND($N26=4,$M26=5),"Ļoti augsts",IF(AND($N26=3,$M26=5),"Ļoti augsts",IF(AND($N26=2,$M26=5),"Ļoti augsts",IF(AND($N26=3,$M26=1),"Zems",IF(AND($N26=2,$M26=1),"Zems",IF(AND($N26=2,$M26=2),"Zems",IF(AND($N26=1,$M26=1),"Zems",IF(AND($N26=1,$M26=2),"Zems",IF(F26="Nav zināms/jāapstiprina vēlāk","Ļoti augsts",IF(F26="Jā","Ļoti augsts","")))))))))))))))))))))))))))</f>
      </c>
      <c r="L26" s="46">
        <f>IF($F26&lt;&gt;"Jā","",IF(OR($G26="",$H26=""),"Norādīt notikuma iestāšanās iespējamību un seku smagumu",IF(AND($M26&gt;=2,OR($I26="",$J26="")),"Jānorāda notikuma ilgums un ietekmēto ūdens lietotāju skaits","")))</f>
      </c>
      <c r="M26" s="47">
        <f t="shared" si="3"/>
      </c>
      <c r="N26" s="47">
        <f t="shared" si="4"/>
      </c>
      <c r="O26" s="46">
        <f t="shared" si="0"/>
      </c>
    </row>
    <row r="27" spans="1:15" ht="25.5" x14ac:dyDescent="0.25">
      <c r="A27" s="49">
        <f>CONCATENATE("Augsts",(SUM(COUNTIF('Pazemes sateces baseins'!$K$5:$K$27,"Augsts"),COUNTIF(J$6:$K27,"Augsts"))))</f>
      </c>
      <c r="B27" s="49">
        <f>CONCATENATE("Ļoti augsts",(SUM(COUNTIF('Pazemes sateces baseins'!$K$5:$K$27,"Ļoti augsts"),COUNTIF(K$6:$K27,"Ļoti augsts"))))</f>
      </c>
      <c r="C27" s="49"/>
      <c r="D27" s="49" t="s">
        <v>496</v>
      </c>
      <c r="E27" s="66" t="s">
        <v>421</v>
      </c>
      <c r="F27" s="44"/>
      <c r="G27" s="44"/>
      <c r="H27" s="44"/>
      <c r="I27" s="44"/>
      <c r="J27" s="44"/>
      <c r="K27" s="47">
        <f t="shared" si="1"/>
      </c>
      <c r="L27" s="46">
        <f t="shared" si="2"/>
      </c>
      <c r="M27" s="47">
        <f t="shared" si="3"/>
      </c>
      <c r="N27" s="47">
        <f t="shared" si="4"/>
      </c>
      <c r="O27" s="46">
        <f t="shared" si="0"/>
      </c>
    </row>
    <row r="28" spans="1:15" x14ac:dyDescent="0.25">
      <c r="A28" s="49">
        <f>CONCATENATE("Augsts",(SUM(COUNTIF('Pazemes sateces baseins'!$K$5:$K$27,"Augsts"),COUNTIF(J$6:$K28,"Augsts"))))</f>
      </c>
      <c r="B28" s="49">
        <f>CONCATENATE("Ļoti augsts",(SUM(COUNTIF('Pazemes sateces baseins'!$K$5:$K$27,"Ļoti augsts"),COUNTIF(K$6:$K28,"Ļoti augsts"))))</f>
      </c>
      <c r="C28" s="49"/>
      <c r="D28" s="64" t="s">
        <v>473</v>
      </c>
      <c r="E28" s="66"/>
      <c r="F28" s="44"/>
      <c r="G28" s="44"/>
      <c r="H28" s="44"/>
      <c r="I28" s="44"/>
      <c r="J28" s="44"/>
      <c r="K28" s="47">
        <f t="shared" si="1"/>
      </c>
      <c r="L28" s="46">
        <f t="shared" si="2"/>
      </c>
      <c r="M28" s="47">
        <f t="shared" si="3"/>
      </c>
      <c r="N28" s="47">
        <f t="shared" si="4"/>
      </c>
      <c r="O28" s="46">
        <f t="shared" si="0"/>
      </c>
    </row>
    <row r="29" spans="1:15" ht="38.25" x14ac:dyDescent="0.25">
      <c r="A29" s="49">
        <f>CONCATENATE("Augsts",(SUM(COUNTIF('Pazemes sateces baseins'!$K$5:$K$27,"Augsts"),COUNTIF(J$6:$K29,"Augsts"))))</f>
      </c>
      <c r="B29" s="49">
        <f>CONCATENATE("Ļoti augsts",(SUM(COUNTIF('Pazemes sateces baseins'!$K$5:$K$27,"Ļoti augsts"),COUNTIF(K$6:$K29,"Ļoti augsts"))))</f>
      </c>
      <c r="C29" s="49"/>
      <c r="D29" s="49" t="s">
        <v>497</v>
      </c>
      <c r="E29" s="66" t="s">
        <v>422</v>
      </c>
      <c r="F29" s="44"/>
      <c r="G29" s="44"/>
      <c r="H29" s="44"/>
      <c r="I29" s="44"/>
      <c r="J29" s="44"/>
      <c r="K29" s="47">
        <f t="shared" si="1"/>
      </c>
      <c r="L29" s="46">
        <f t="shared" si="2"/>
      </c>
      <c r="M29" s="47">
        <f t="shared" si="3"/>
      </c>
      <c r="N29" s="47">
        <f t="shared" si="4"/>
      </c>
      <c r="O29" s="46">
        <f t="shared" si="0"/>
      </c>
    </row>
  </sheetData>
  <autoFilter ref="A4:O4" xr:uid="{00000000-0009-0000-0000-000004000000}"/>
  <dataConsolidate/>
  <conditionalFormatting sqref="K6:K29">
    <cfRule type="cellIs" dxfId="64" priority="2" operator="equal">
      <formula>"Zems"</formula>
    </cfRule>
    <cfRule type="cellIs" dxfId="63" priority="3" operator="equal">
      <formula>"Ļoti augsts"</formula>
    </cfRule>
    <cfRule type="cellIs" dxfId="62" priority="4" operator="equal">
      <formula>"Augsts"</formula>
    </cfRule>
    <cfRule type="cellIs" dxfId="61" priority="5" operator="equal">
      <formula>"Vidējs"</formula>
    </cfRule>
  </conditionalFormatting>
  <conditionalFormatting sqref="L6:L29">
    <cfRule type="expression" dxfId="60" priority="175">
      <formula>$L6&lt;&gt;""</formula>
    </cfRule>
  </conditionalFormatting>
  <dataValidations count="21">
    <dataValidation type="list" allowBlank="1" showInputMessage="1" showErrorMessage="1" sqref="F6:F29" xr:uid="{62A9501B-CD88-4D54-8C46-D19C5D3141A1}">
      <formula1>Atbilde</formula1>
    </dataValidation>
    <dataValidation type="list" allowBlank="1" showInputMessage="1" showErrorMessage="1" sqref="G7 G9 G12 G14 G27:G29 G17:G21 G23:G25" xr:uid="{221A1069-5921-4C1E-8501-CA0B3A131CF8}">
      <formula1>INDIRECT($F7)</formula1>
    </dataValidation>
    <dataValidation type="list" allowBlank="1" showInputMessage="1" showErrorMessage="1" sqref="H7 H9 H12 H14 H27:H29 H17:H21 H23:H25" xr:uid="{DE05AAE2-9DA5-45AC-B5D0-A8F6DFB8CE99}">
      <formula1>INDIRECT($G7)</formula1>
    </dataValidation>
    <dataValidation type="list" allowBlank="1" showInputMessage="1" showErrorMessage="1" sqref="G6">
      <formula1>INDIRECT($F6)</formula1>
    </dataValidation>
    <dataValidation type="list" allowBlank="1" showInputMessage="1" showErrorMessage="1" sqref="H6">
      <formula1>INDIRECT($G6)</formula1>
    </dataValidation>
    <dataValidation type="list" allowBlank="1" showInputMessage="1" showErrorMessage="1" sqref="G8">
      <formula1>INDIRECT($F8)</formula1>
    </dataValidation>
    <dataValidation type="list" allowBlank="1" showInputMessage="1" showErrorMessage="1" sqref="H8">
      <formula1>INDIRECT($G8)</formula1>
    </dataValidation>
    <dataValidation type="list" allowBlank="1" showInputMessage="1" showErrorMessage="1" sqref="G10">
      <formula1>INDIRECT($F10)</formula1>
    </dataValidation>
    <dataValidation type="list" allowBlank="1" showInputMessage="1" showErrorMessage="1" sqref="H10">
      <formula1>INDIRECT($G10)</formula1>
    </dataValidation>
    <dataValidation type="list" allowBlank="1" showInputMessage="1" showErrorMessage="1" sqref="G11">
      <formula1>INDIRECT($F11)</formula1>
    </dataValidation>
    <dataValidation type="list" allowBlank="1" showInputMessage="1" showErrorMessage="1" sqref="H11">
      <formula1>INDIRECT($G11)</formula1>
    </dataValidation>
    <dataValidation type="list" allowBlank="1" showInputMessage="1" showErrorMessage="1" sqref="G13">
      <formula1>INDIRECT($F13)</formula1>
    </dataValidation>
    <dataValidation type="list" allowBlank="1" showInputMessage="1" showErrorMessage="1" sqref="H13">
      <formula1>INDIRECT($G13)</formula1>
    </dataValidation>
    <dataValidation type="list" allowBlank="1" showInputMessage="1" showErrorMessage="1" sqref="G15">
      <formula1>INDIRECT($F15)</formula1>
    </dataValidation>
    <dataValidation type="list" allowBlank="1" showInputMessage="1" showErrorMessage="1" sqref="H15">
      <formula1>INDIRECT($G15)</formula1>
    </dataValidation>
    <dataValidation type="list" allowBlank="1" showInputMessage="1" showErrorMessage="1" sqref="G16">
      <formula1>INDIRECT($F16)</formula1>
    </dataValidation>
    <dataValidation type="list" allowBlank="1" showInputMessage="1" showErrorMessage="1" sqref="H16">
      <formula1>INDIRECT($G16)</formula1>
    </dataValidation>
    <dataValidation type="list" allowBlank="1" showInputMessage="1" showErrorMessage="1" sqref="G22">
      <formula1>INDIRECT($C22)</formula1>
    </dataValidation>
    <dataValidation type="list" allowBlank="1" showInputMessage="1" showErrorMessage="1" sqref="H22">
      <formula1>INDIRECT($G22)</formula1>
    </dataValidation>
    <dataValidation type="list" allowBlank="1" showInputMessage="1" showErrorMessage="1" sqref="G26">
      <formula1>INDIRECT($F26)</formula1>
    </dataValidation>
    <dataValidation type="list" allowBlank="1" showInputMessage="1" showErrorMessage="1" sqref="H26">
      <formula1>INDIRECT($G26)</formula1>
    </dataValidation>
  </dataValidations>
  <pageMargins left="0.7" right="0.7" top="0.75" bottom="0.75" header="0.3" footer="0.3"/>
  <pageSetup paperSize="9" scale="43"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ADM!$A$10:$A$15</xm:f>
          </x14:formula1>
          <xm:sqref>I6 I8 I10 I11 I13 I15 I16 I22 I26</xm:sqref>
        </x14:dataValidation>
        <x14:dataValidation type="list" allowBlank="1" showInputMessage="1" showErrorMessage="1">
          <x14:formula1>
            <xm:f>ADM!$B$10:$B$15</xm:f>
          </x14:formula1>
          <xm:sqref>J6 J8 J10 J11 J13 J15 J16 J22 J26</xm:sqref>
        </x14:dataValidation>
      </x14:dataValidations>
    </ext>
    <ext xmlns:x14="http://schemas.microsoft.com/office/spreadsheetml/2009/9/main" uri="{78C0D931-6437-407d-A8EE-F0AAD7539E65}">
      <x14:conditionalFormattings>
        <x14:conditionalFormatting xmlns:xm="http://schemas.microsoft.com/office/excel/2006/main">
          <x14:cfRule type="containsText" priority="1" operator="containsText" id="{62D80E85-F93A-4509-A8E1-27ACD0760394}">
            <xm:f>NOT(ISERROR(SEARCH("Jānorāda",G6)))</xm:f>
            <xm:f>"Jānorāda"</xm:f>
            <x14:dxf>
              <fill>
                <patternFill>
                  <bgColor rgb="FFFFFF00"/>
                </patternFill>
              </fill>
            </x14:dxf>
          </x14:cfRule>
          <xm:sqref>G6:J29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5" tint="0.59999389629810485"/>
    <pageSetUpPr fitToPage="1"/>
  </sheetPr>
  <dimension ref="A1:O11"/>
  <sheetViews>
    <sheetView topLeftCell="D1" workbookViewId="0">
      <selection activeCell="F6" sqref="F6"/>
    </sheetView>
  </sheetViews>
  <sheetFormatPr defaultColWidth="8.85546875" defaultRowHeight="12.75" x14ac:dyDescent="0.25"/>
  <cols>
    <col min="1" max="1" width="9.85546875" style="40" hidden="1" customWidth="1"/>
    <col min="2" max="2" width="13.28515625" style="40" hidden="1" customWidth="1"/>
    <col min="3" max="3" width="7.28515625" style="40" hidden="1" customWidth="1"/>
    <col min="4" max="4" width="7.28515625" style="40" customWidth="1"/>
    <col min="5" max="5" width="36.28515625" style="40" customWidth="1"/>
    <col min="6" max="6" width="21.42578125" style="42" customWidth="1"/>
    <col min="7" max="7" width="14" style="43" customWidth="1"/>
    <col min="8" max="8" width="31.5703125" style="42" customWidth="1"/>
    <col min="9" max="9" width="11.140625" style="43" customWidth="1"/>
    <col min="10" max="10" width="11.42578125" style="43" customWidth="1"/>
    <col min="11" max="11" width="10.42578125" style="43" customWidth="1"/>
    <col min="12" max="12" width="22.85546875" style="43" customWidth="1"/>
    <col min="13" max="14" width="11.140625" style="43" hidden="1" customWidth="1"/>
    <col min="15" max="15" width="17.42578125" style="43" hidden="1" customWidth="1"/>
    <col min="16" max="16384" width="8.85546875" style="40"/>
  </cols>
  <sheetData>
    <row r="1" spans="1:15" ht="15" customHeight="1" x14ac:dyDescent="0.25"/>
    <row r="2" spans="1:15" ht="15" customHeight="1" x14ac:dyDescent="0.25"/>
    <row r="4" spans="1:15" ht="87.75" customHeight="1" x14ac:dyDescent="0.25">
      <c r="A4" s="49" t="s">
        <v>118</v>
      </c>
      <c r="B4" s="49"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49"/>
      <c r="B5" s="49"/>
      <c r="C5" s="49"/>
      <c r="D5" s="64" t="s">
        <v>507</v>
      </c>
      <c r="E5" s="65"/>
      <c r="F5" s="44"/>
      <c r="G5" s="45"/>
      <c r="H5" s="44"/>
      <c r="I5" s="45"/>
      <c r="J5" s="45"/>
      <c r="K5" s="47"/>
      <c r="L5" s="47"/>
      <c r="M5" s="47"/>
      <c r="N5" s="47"/>
      <c r="O5" s="47"/>
    </row>
    <row r="6" spans="1:15" ht="63.75" x14ac:dyDescent="0.25">
      <c r="A6" s="49">
        <f>CONCATENATE("Augsts",(SUM(COUNTIF('Pazemes sateces baseins'!$K$5:$K$27,"Augsts"),COUNTIF('Virszemes sateces baseins'!$K$5:$K$29,"Augsts"),COUNTIF('Pazemes iekārtas'!$K$6:$K$14,"Augsts"),COUNTIF($K$6:$K6,"Augsts"))))</f>
      </c>
      <c r="B6" s="49">
        <f>CONCATENATE("Ļoti augsts",(SUM(COUNTIF('Pazemes sateces baseins'!$K$5:$K$27,"Ļoti augsts"),COUNTIF('Virszemes sateces baseins'!$K$5:$K$29,"Ļoti augsts"),COUNTIF('Pazemes iekārtas'!$K$6:$K$14,"Ļoti augsts"),COUNTIF($K$6:$K6,"Ļoti augsts"))))</f>
      </c>
      <c r="C6" s="49"/>
      <c r="D6" s="49" t="s">
        <v>508</v>
      </c>
      <c r="E6" s="66" t="s">
        <v>423</v>
      </c>
      <c r="F6" s="44"/>
      <c r="G6" s="44"/>
      <c r="H6" s="44"/>
      <c r="I6" s="44"/>
      <c r="J6" s="44"/>
      <c r="K6" s="47">
        <f t="shared" ref="K6" si="0">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c>
      <c r="L6" s="46">
        <f t="shared" ref="L6:L11" si="1">IF($F6&lt;&gt;"Jā","",IF(OR($G6="",$H6=""),"Norādīt notikuma iestāšanās iespējamību un seku smagumu",IF(AND($M6&gt;=2,OR($I6="",$J6="")),"Jānorāda notikuma ilgums un ietekmēto ūdens lietotāju skaits","")))</f>
      </c>
      <c r="M6" s="47">
        <f>IF($H6="Nav būtiskas ietekmes",1,IF($H6="Neliela ietekme uz regulējošām prasībām",2,IF($H6="Liela ietekme uz organoleptiskajām īpašībām",3,IF($H6="Liela ietekme uz regulējošām prasībām",4,IF($H6="Katastrofāla ietekme uz sabiedrības veselību",5,0)))))</f>
      </c>
      <c r="N6" s="47">
        <f>IF($G6="Reti",1,IF($G6="Mazticams",2,IF($G6="Vidējs",3,IF($G6="Iespējams",4,IF($G6="Gandrīz_noteikti",5,0)))))</f>
      </c>
      <c r="O6" s="46">
        <f t="shared" ref="O6:O11" si="2">IF(AND($N6&gt;0,$M6&gt;0),$N6*$M6,"")</f>
      </c>
    </row>
    <row r="7" spans="1:15" x14ac:dyDescent="0.25">
      <c r="A7" s="49">
        <f>CONCATENATE("Augsts",(SUM(COUNTIF('Pazemes sateces baseins'!$K$5:$K$27,"Augsts"),COUNTIF('Virszemes sateces baseins'!$K$5:$K$29,"Augsts"),COUNTIF('Pazemes iekārtas'!$K$6:$K$14,"Augsts"),COUNTIF($K$6:$K7,"Augsts"))))</f>
      </c>
      <c r="B7" s="49">
        <f>CONCATENATE("Ļoti augsts",(SUM(COUNTIF('Pazemes sateces baseins'!$K$5:$K$27,"Ļoti augsts"),COUNTIF('Virszemes sateces baseins'!$K$5:$K$29,"Ļoti augsts"),COUNTIF('Pazemes iekārtas'!$K$6:$K$14,"Ļoti augsts"),COUNTIF($K$6:$K7,"Ļoti augsts"))))</f>
      </c>
      <c r="C7" s="49">
        <f>IF($F7="Nē","A1Nē","")</f>
      </c>
      <c r="D7" s="49" t="s">
        <v>509</v>
      </c>
      <c r="E7" s="66" t="s">
        <v>424</v>
      </c>
      <c r="F7" s="44"/>
      <c r="G7" s="44"/>
      <c r="H7" s="44"/>
      <c r="I7" s="44"/>
      <c r="J7" s="44"/>
      <c r="K7" s="47">
        <f>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augsts",IF(F7="Nē","Ļoti augsts","")))))))))))))))))))))))))))</f>
      </c>
      <c r="L7" s="46">
        <f>IF($F7&lt;&gt;"Nē","",IF(OR($G7="",$H7=""),"Norādīt notikuma iestāšanās iespējamību un seku smagumu",IF(AND($M7&gt;=2,OR($I7="",$J7="")),"Jānorāda notikuma ilgums un ietekmēto ūdens lietotāju skaits","")))</f>
      </c>
      <c r="M7" s="47">
        <f t="shared" ref="M7:M11" si="3">IF($H7="Nav būtiskas ietekmes",1,IF($H7="Neliela ietekme uz regulējošām prasībām",2,IF($H7="Liela ietekme uz organoleptiskajām īpašībām",3,IF($H7="Liela ietekme uz regulējošām prasībām",4,IF($H7="Katastrofāla ietekme uz sabiedrības veselību",5,0)))))</f>
      </c>
      <c r="N7" s="47">
        <f t="shared" ref="N7:N11" si="4">IF($G7="Reti",1,IF($G7="Mazticams",2,IF($G7="Vidējs",3,IF($G7="Iespējams",4,IF($G7="Gandrīz_noteikti",5,0)))))</f>
      </c>
      <c r="O7" s="46">
        <f t="shared" si="2"/>
      </c>
    </row>
    <row r="8" spans="1:15" ht="38.25" x14ac:dyDescent="0.25">
      <c r="A8" s="49">
        <f>CONCATENATE("Augsts",(SUM(COUNTIF('Pazemes sateces baseins'!$K$5:$K$27,"Augsts"),COUNTIF('Virszemes sateces baseins'!$K$5:$K$29,"Augsts"),COUNTIF('Pazemes iekārtas'!$K$6:$K$14,"Augsts"),COUNTIF($K$6:$K8,"Augsts"))))</f>
      </c>
      <c r="B8" s="49">
        <f>CONCATENATE("Ļoti augsts",(SUM(COUNTIF('Pazemes sateces baseins'!$K$5:$K$27,"Ļoti augsts"),COUNTIF('Virszemes sateces baseins'!$K$5:$K$29,"Ļoti augsts"),COUNTIF('Pazemes iekārtas'!$K$6:$K$14,"Ļoti augsts"),COUNTIF($K$6:$K8,"Ļoti augsts"))))</f>
      </c>
      <c r="C8" s="49"/>
      <c r="D8" s="49" t="s">
        <v>510</v>
      </c>
      <c r="E8" s="66" t="s">
        <v>425</v>
      </c>
      <c r="F8" s="44"/>
      <c r="G8" s="44"/>
      <c r="H8" s="44"/>
      <c r="I8" s="44"/>
      <c r="J8" s="44"/>
      <c r="K8" s="47">
        <f t="shared" ref="K8:K11" si="5">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f>
      </c>
      <c r="L8" s="46">
        <f t="shared" si="1"/>
      </c>
      <c r="M8" s="47">
        <f t="shared" si="3"/>
      </c>
      <c r="N8" s="47">
        <f t="shared" si="4"/>
      </c>
      <c r="O8" s="46">
        <f t="shared" si="2"/>
      </c>
    </row>
    <row r="9" spans="1:15" ht="51" x14ac:dyDescent="0.25">
      <c r="A9" s="49">
        <f>CONCATENATE("Augsts",(SUM(COUNTIF('Pazemes sateces baseins'!$K$5:$K$27,"Augsts"),COUNTIF('Virszemes sateces baseins'!$K$5:$K$29,"Augsts"),COUNTIF('Pazemes iekārtas'!$K$6:$K$14,"Augsts"),COUNTIF($K$6:$K9,"Augsts"))))</f>
      </c>
      <c r="B9" s="49">
        <f>CONCATENATE("Ļoti augsts",(SUM(COUNTIF('Pazemes sateces baseins'!$K$5:$K$27,"Ļoti augsts"),COUNTIF('Virszemes sateces baseins'!$K$5:$K$29,"Ļoti augsts"),COUNTIF('Pazemes iekārtas'!$K$6:$K$14,"Ļoti augsts"),COUNTIF($K$6:$K9,"Ļoti augsts"))))</f>
      </c>
      <c r="C9" s="49">
        <f>IF($F9="Nē","A1Nē","")</f>
      </c>
      <c r="D9" s="49" t="s">
        <v>511</v>
      </c>
      <c r="E9" s="66" t="s">
        <v>426</v>
      </c>
      <c r="F9" s="44"/>
      <c r="G9" s="44"/>
      <c r="H9" s="44"/>
      <c r="I9" s="44"/>
      <c r="J9" s="44"/>
      <c r="K9" s="47">
        <f>IF(AND($N9=5,$M9=1),"Vidējs",IF(AND($N9=4,$M9=1),"Vidējs",IF(AND($N9=4,$M9=2),"Vidējs",IF(AND($N9=3,$M9=2),"Vidējs",IF(AND($N9=2,$M9=3),"Vidējs",IF(AND($N9=1,$M9=3),"Vidējs",IF(AND($N9=1,$M9=4),"Vidējs",IF(AND($N9=5,$M9=2),"Augsts",IF(AND($N9=4,$M9=3),"Augsts",IF(AND($N9=3,$M9=3),"Augsts",IF(AND($N9=3,$M9=4),"Augsts",IF(AND($N9=2,$M9=4),"Augsts",IF(AND($N9=1,$M9=5),"Augsts",IF(AND($N9=5,$M9=3),"Ļoti augsts",IF(AND($N9=5,$M9=4),"Ļoti augsts",IF(AND($N9=5,$M9=5),"Ļoti augsts",IF(AND($N9=4,$M9=4),"Ļoti augsts",IF(AND($N9=4,$M9=5),"Ļoti augsts",IF(AND($N9=3,$M9=5),"Ļoti augsts",IF(AND($N9=2,$M9=5),"Ļoti augsts",IF(AND($N9=3,$M9=1),"Zems",IF(AND($N9=2,$M9=1),"Zems",IF(AND($N9=2,$M9=2),"Zems",IF(AND($N9=1,$M9=1),"Zems",IF(AND($N9=1,$M9=2),"Zems",IF(F9="Nav zināms/jāapstiprina vēlāk","Ļoti augsts",IF(F9="Nē","Ļoti augsts","")))))))))))))))))))))))))))</f>
      </c>
      <c r="L9" s="46">
        <f>IF($F9&lt;&gt;"Nē","",IF(OR($G9="",$H9=""),"Norādīt notikuma iestāšanās iespējamību un seku smagumu",IF(AND($M9&gt;=2,OR($I9="",$J9="")),"Jānorāda notikuma ilgums un ietekmēto ūdens lietotāju skaits","")))</f>
      </c>
      <c r="M9" s="47">
        <f t="shared" si="3"/>
      </c>
      <c r="N9" s="47">
        <f t="shared" si="4"/>
      </c>
      <c r="O9" s="46">
        <f t="shared" si="2"/>
      </c>
    </row>
    <row r="10" spans="1:15" ht="38.25" x14ac:dyDescent="0.25">
      <c r="A10" s="49">
        <f>CONCATENATE("Augsts",(SUM(COUNTIF('Pazemes sateces baseins'!$K$5:$K$27,"Augsts"),COUNTIF('Virszemes sateces baseins'!$K$5:$K$29,"Augsts"),COUNTIF('Pazemes iekārtas'!$K$6:$K$14,"Augsts"),COUNTIF($K$6:$K10,"Augsts"))))</f>
      </c>
      <c r="B10" s="49">
        <f>CONCATENATE("Ļoti augsts",(SUM(COUNTIF('Pazemes sateces baseins'!$K$5:$K$27,"Ļoti augsts"),COUNTIF('Virszemes sateces baseins'!$K$5:$K$29,"Ļoti augsts"),COUNTIF('Pazemes iekārtas'!$K$6:$K$14,"Ļoti augsts"),COUNTIF($K$6:$K10,"Ļoti augsts"))))</f>
      </c>
      <c r="C10" s="49"/>
      <c r="D10" s="49" t="s">
        <v>512</v>
      </c>
      <c r="E10" s="66" t="s">
        <v>427</v>
      </c>
      <c r="F10" s="44"/>
      <c r="G10" s="44"/>
      <c r="H10" s="44"/>
      <c r="I10" s="44"/>
      <c r="J10" s="44"/>
      <c r="K10" s="47">
        <f t="shared" si="5"/>
      </c>
      <c r="L10" s="46">
        <f t="shared" si="1"/>
      </c>
      <c r="M10" s="47">
        <f t="shared" si="3"/>
      </c>
      <c r="N10" s="47">
        <f t="shared" si="4"/>
      </c>
      <c r="O10" s="46">
        <f t="shared" si="2"/>
      </c>
    </row>
    <row r="11" spans="1:15" ht="38.25" x14ac:dyDescent="0.25">
      <c r="A11" s="49">
        <f>CONCATENATE("Augsts",(SUM(COUNTIF('Pazemes sateces baseins'!$K$5:$K$27,"Augsts"),COUNTIF('Virszemes sateces baseins'!$K$5:$K$29,"Augsts"),COUNTIF('Pazemes iekārtas'!$K$6:$K$14,"Augsts"),COUNTIF($K$6:$K11,"Augsts"))))</f>
      </c>
      <c r="B11" s="49">
        <f>CONCATENATE("Ļoti augsts",(SUM(COUNTIF('Pazemes sateces baseins'!$K$5:$K$27,"Ļoti augsts"),COUNTIF('Virszemes sateces baseins'!$K$5:$K$29,"Ļoti augsts"),COUNTIF('Pazemes iekārtas'!$K$6:$K$14,"Ļoti augsts"),COUNTIF($K$6:$K11,"Ļoti augsts"))))</f>
      </c>
      <c r="C11" s="49"/>
      <c r="D11" s="49" t="s">
        <v>513</v>
      </c>
      <c r="E11" s="66" t="s">
        <v>428</v>
      </c>
      <c r="F11" s="44"/>
      <c r="G11" s="44"/>
      <c r="H11" s="44"/>
      <c r="I11" s="44"/>
      <c r="J11" s="44"/>
      <c r="K11" s="47">
        <f t="shared" si="5"/>
      </c>
      <c r="L11" s="46">
        <f t="shared" si="1"/>
      </c>
      <c r="M11" s="47">
        <f t="shared" si="3"/>
      </c>
      <c r="N11" s="47">
        <f t="shared" si="4"/>
      </c>
      <c r="O11" s="46">
        <f t="shared" si="2"/>
      </c>
    </row>
  </sheetData>
  <autoFilter ref="A4:O11" xr:uid="{00000000-0009-0000-0000-000006000000}"/>
  <dataConsolidate/>
  <conditionalFormatting sqref="K6:K11">
    <cfRule type="cellIs" dxfId="58" priority="2" operator="equal">
      <formula>"Zems"</formula>
    </cfRule>
    <cfRule type="cellIs" dxfId="57" priority="3" operator="equal">
      <formula>"Ļoti augsts"</formula>
    </cfRule>
    <cfRule type="cellIs" dxfId="56" priority="4" operator="equal">
      <formula>"Augsts"</formula>
    </cfRule>
    <cfRule type="cellIs" dxfId="55" priority="5" operator="equal">
      <formula>"Vidējs"</formula>
    </cfRule>
  </conditionalFormatting>
  <conditionalFormatting sqref="L6:L11">
    <cfRule type="expression" dxfId="54" priority="20">
      <formula>$L6&lt;&gt;""</formula>
    </cfRule>
  </conditionalFormatting>
  <dataValidations count="7">
    <dataValidation type="list" allowBlank="1" showInputMessage="1" showErrorMessage="1" sqref="F6:F11" xr:uid="{1B2CB718-BFFF-490B-83F3-8625A3D2DA84}">
      <formula1>Atbilde</formula1>
    </dataValidation>
    <dataValidation type="list" allowBlank="1" showInputMessage="1" showErrorMessage="1" sqref="H6 H8 H10:H11" xr:uid="{1C17D29E-BBE8-44DD-B8E0-7CEE06FB3AB2}">
      <formula1>INDIRECT($G6)</formula1>
    </dataValidation>
    <dataValidation type="list" allowBlank="1" showInputMessage="1" showErrorMessage="1" sqref="G6 G8 G10:G11" xr:uid="{349B62CB-8A79-4880-833F-BF270CC2CA80}">
      <formula1>INDIRECT($F6)</formula1>
    </dataValidation>
    <dataValidation type="list" allowBlank="1" showInputMessage="1" showErrorMessage="1" sqref="G7">
      <formula1>INDIRECT($C7)</formula1>
    </dataValidation>
    <dataValidation type="list" allowBlank="1" showInputMessage="1" showErrorMessage="1" sqref="H7">
      <formula1>INDIRECT($G7)</formula1>
    </dataValidation>
    <dataValidation type="list" allowBlank="1" showInputMessage="1" showErrorMessage="1" sqref="G9">
      <formula1>INDIRECT($C9)</formula1>
    </dataValidation>
    <dataValidation type="list" allowBlank="1" showInputMessage="1" showErrorMessage="1" sqref="H9">
      <formula1>INDIRECT($G9)</formula1>
    </dataValidation>
  </dataValidations>
  <pageMargins left="0.7" right="0.7" top="0.75" bottom="0.75" header="0.3" footer="0.3"/>
  <pageSetup paperSize="9" scale="43"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ADM!$A$10:$A$15</xm:f>
          </x14:formula1>
          <xm:sqref>I7 I9</xm:sqref>
        </x14:dataValidation>
        <x14:dataValidation type="list" allowBlank="1" showInputMessage="1" showErrorMessage="1">
          <x14:formula1>
            <xm:f>ADM!$B$10:$B$15</xm:f>
          </x14:formula1>
          <xm:sqref>J7 J9</xm:sqref>
        </x14:dataValidation>
      </x14:dataValidations>
    </ext>
    <ext xmlns:x14="http://schemas.microsoft.com/office/spreadsheetml/2009/9/main" uri="{78C0D931-6437-407d-A8EE-F0AAD7539E65}">
      <x14:conditionalFormattings>
        <x14:conditionalFormatting xmlns:xm="http://schemas.microsoft.com/office/excel/2006/main">
          <x14:cfRule type="containsText" priority="1" operator="containsText" id="{58C2EEB5-3E29-45D3-B306-8615418A85A0}">
            <xm:f>NOT(ISERROR(SEARCH("Jānorāda",G6)))</xm:f>
            <xm:f>"Jānorāda"</xm:f>
            <x14:dxf>
              <fill>
                <patternFill>
                  <bgColor rgb="FFFFFF00"/>
                </patternFill>
              </fill>
            </x14:dxf>
          </x14:cfRule>
          <xm:sqref>G6:J11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4" tint="0.59999389629810485"/>
    <pageSetUpPr fitToPage="1"/>
  </sheetPr>
  <dimension ref="A1:O28"/>
  <sheetViews>
    <sheetView topLeftCell="D1" workbookViewId="0">
      <selection activeCell="H14" sqref="H14"/>
    </sheetView>
  </sheetViews>
  <sheetFormatPr defaultColWidth="8.85546875" defaultRowHeight="12.75" x14ac:dyDescent="0.25"/>
  <cols>
    <col min="1" max="1" width="9.85546875" style="41" hidden="1" customWidth="1"/>
    <col min="2" max="2" width="13.28515625" style="41" hidden="1" customWidth="1"/>
    <col min="3" max="3" width="7.28515625" style="41" hidden="1" customWidth="1"/>
    <col min="4" max="4" width="7.42578125" style="40" customWidth="1"/>
    <col min="5" max="5" width="36.28515625" style="40" customWidth="1"/>
    <col min="6" max="6" width="21.42578125" style="42" customWidth="1"/>
    <col min="7" max="7" width="14" style="43" customWidth="1"/>
    <col min="8" max="8" width="31.5703125" style="42" customWidth="1"/>
    <col min="9" max="9" width="11.140625" style="43" customWidth="1"/>
    <col min="10" max="10" width="11.42578125" style="43" customWidth="1"/>
    <col min="11" max="11" width="10.42578125" style="43" customWidth="1"/>
    <col min="12" max="12" width="22.85546875" style="43" customWidth="1"/>
    <col min="13" max="14" width="11.140625" style="43" hidden="1" customWidth="1"/>
    <col min="15" max="15" width="17.42578125" style="43" hidden="1" customWidth="1"/>
    <col min="16" max="16384" width="8.85546875" style="41"/>
  </cols>
  <sheetData>
    <row r="1" spans="1:15" ht="15" customHeight="1" x14ac:dyDescent="0.25"/>
    <row r="2" spans="1:15" ht="15" customHeight="1" x14ac:dyDescent="0.25"/>
    <row r="4" spans="1:15" ht="87.75" customHeight="1" x14ac:dyDescent="0.25">
      <c r="A4" s="48" t="s">
        <v>118</v>
      </c>
      <c r="B4" s="48"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5">
      <c r="A5" s="48"/>
      <c r="B5" s="48"/>
      <c r="C5" s="48"/>
      <c r="D5" s="50" t="s">
        <v>451</v>
      </c>
      <c r="E5" s="49"/>
      <c r="F5" s="44"/>
      <c r="G5" s="45"/>
      <c r="H5" s="44"/>
      <c r="I5" s="45"/>
      <c r="J5" s="45"/>
      <c r="K5" s="47"/>
      <c r="L5" s="47"/>
      <c r="M5" s="47"/>
      <c r="N5" s="47"/>
      <c r="O5" s="47"/>
    </row>
    <row r="6" spans="1:15" ht="51" x14ac:dyDescent="0.25">
      <c r="A6" s="48">
        <f>CONCATENATE("Augsts",(COUNTIF($K$6:K6,"Augsts")))</f>
      </c>
      <c r="B6" s="48">
        <f>CONCATENATE("Ļoti augsts",(COUNTIF(K$6:$K6,"Ļoti augsts")))</f>
      </c>
      <c r="C6" s="48"/>
      <c r="D6" s="60" t="s">
        <v>452</v>
      </c>
      <c r="E6" s="51" t="s">
        <v>1001</v>
      </c>
      <c r="F6" s="44" t="inlineStr">
        <is>
          <t>Jā</t>
        </is>
      </c>
      <c r="G6" s="44"/>
      <c r="H6" s="44"/>
      <c r="I6" s="44"/>
      <c r="J6" s="44"/>
      <c r="K6" s="62">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c>
      <c r="L6" s="46">
        <f>IF($F6&lt;&gt;"Jā","",IF(OR($G6="",$H6=""),"Norādīt notikuma iestāšanās iespējamību un seku smagumu",IF(AND($M6&gt;=2,OR($I6="",$J6="")),"Jānorāda notikuma ilgums un ietekmēto ūdens lietotāju skaits","")))</f>
      </c>
      <c r="M6" s="47">
        <f>IF($H6="Nav būtiskas ietekmes",1,IF($H6="Neliela ietekme uz regulējošām prasībām",2,IF($H6="Liela ietekme uz organoleptiskajām īpašībām",3,IF($H6="Liela ietekme uz regulējošām prasībām",4,IF($H6="Katastrofāla ietekme uz sabiedrības veselību",5,0)))))</f>
      </c>
      <c r="N6" s="47">
        <f>IF($G6="Reti",1,IF($G6="Mazticams",2,IF($G6="Vidējs",3,IF($G6="Iespējams",4,IF($G6="Gandrīz_noteikti",5,0)))))</f>
      </c>
      <c r="O6" s="46">
        <f t="shared" ref="O6:O27" si="0">IF(AND($N6&gt;0,$M6&gt;0),$N6*$M6,"")</f>
      </c>
    </row>
    <row r="7" spans="1:15" s="40" customFormat="1" ht="38.25" x14ac:dyDescent="0.25">
      <c r="A7" s="49">
        <f>CONCATENATE("Augsts",(COUNTIF($K$6:K7,"Augsts")))</f>
      </c>
      <c r="B7" s="49">
        <f>CONCATENATE("Ļoti augsts",(COUNTIF(K$6:$K7,"Ļoti augsts")))</f>
      </c>
      <c r="C7" s="49"/>
      <c r="D7" s="60" t="s">
        <v>453</v>
      </c>
      <c r="E7" s="51" t="s">
        <v>54</v>
      </c>
      <c r="F7" s="44" t="inlineStr">
        <is>
          <t>Nē</t>
        </is>
      </c>
      <c r="G7" s="44"/>
      <c r="H7" s="44"/>
      <c r="I7" s="44"/>
      <c r="J7" s="44"/>
      <c r="K7" s="47">
        <f>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augsts",IF(F7="Jā","Ļoti augsts","")))))))))))))))))))))))))))</f>
      </c>
      <c r="L7" s="46">
        <f>IF($F7&lt;&gt;"Jā","",IF(OR($G7="",$H7=""),"Norādīt notikuma iestāšanās iespējamību un seku smagumu",IF(AND($M7&gt;=2,OR($I7="",$J7="")),"Jānorāda notikuma ilgums un ietekmēto ūdens lietotāju skaits","")))</f>
      </c>
      <c r="M7" s="47">
        <f t="shared" ref="M7:M27" si="1">IF($H7="Nav būtiskas ietekmes",1,IF($H7="Neliela ietekme uz regulējošām prasībām",2,IF($H7="Liela ietekme uz organoleptiskajām īpašībām",3,IF($H7="Liela ietekme uz regulējošām prasībām",4,IF($H7="Katastrofāla ietekme uz sabiedrības veselību",5,0)))))</f>
      </c>
      <c r="N7" s="47">
        <f t="shared" ref="N7:N27" si="2">IF($G7="Reti",1,IF($G7="Mazticams",2,IF($G7="Vidējs",3,IF($G7="Iespējams",4,IF($G7="Gandrīz_noteikti",5,0)))))</f>
      </c>
      <c r="O7" s="46">
        <f t="shared" si="0"/>
      </c>
    </row>
    <row r="8" spans="1:15" ht="38.25" x14ac:dyDescent="0.25">
      <c r="A8" s="48">
        <f>CONCATENATE("Augsts",(COUNTIF($K$6:K8,"Augsts")))</f>
      </c>
      <c r="B8" s="48">
        <f>CONCATENATE("Ļoti augsts",(COUNTIF(K$6:$K8,"Ļoti augsts")))</f>
      </c>
      <c r="C8" s="48"/>
      <c r="D8" s="60" t="s">
        <v>454</v>
      </c>
      <c r="E8" s="51" t="s">
        <v>116</v>
      </c>
      <c r="F8" s="44" t="inlineStr">
        <is>
          <t>Jā</t>
        </is>
      </c>
      <c r="G8" s="44"/>
      <c r="H8" s="44"/>
      <c r="I8" s="44"/>
      <c r="J8" s="44"/>
      <c r="K8" s="62">
        <f t="shared" ref="K8:K27" si="3">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f>
      </c>
      <c r="L8" s="46">
        <f t="shared" ref="L8:L27" si="4">IF($F8&lt;&gt;"Jā","",IF(OR($G8="",$H8=""),"Norādīt notikuma iestāšanās iespējamību un seku smagumu",IF(AND($M8&gt;=2,OR($I8="",$J8="")),"Jānorāda notikuma ilgums un ietekmēto ūdens lietotāju skaits","")))</f>
      </c>
      <c r="M8" s="47">
        <f t="shared" si="1"/>
      </c>
      <c r="N8" s="47">
        <f t="shared" si="2"/>
      </c>
      <c r="O8" s="46">
        <f t="shared" si="0"/>
      </c>
    </row>
    <row r="9" spans="1:15" ht="51" x14ac:dyDescent="0.25">
      <c r="A9" s="48">
        <f>CONCATENATE("Augsts",(COUNTIF($K$6:K9,"Augsts")))</f>
      </c>
      <c r="B9" s="48">
        <f>CONCATENATE("Ļoti augsts",(COUNTIF(K$6:$K9,"Ļoti augsts")))</f>
      </c>
      <c r="C9" s="48"/>
      <c r="D9" s="60" t="s">
        <v>455</v>
      </c>
      <c r="E9" s="51" t="s">
        <v>42</v>
      </c>
      <c r="F9" s="44" t="inlineStr">
        <is>
          <t>Jā</t>
        </is>
      </c>
      <c r="G9" s="44"/>
      <c r="H9" s="44"/>
      <c r="I9" s="44"/>
      <c r="J9" s="44"/>
      <c r="K9" s="62">
        <f t="shared" si="3"/>
      </c>
      <c r="L9" s="46">
        <f t="shared" si="4"/>
      </c>
      <c r="M9" s="47">
        <f t="shared" si="1"/>
      </c>
      <c r="N9" s="47">
        <f t="shared" si="2"/>
      </c>
      <c r="O9" s="46">
        <f t="shared" si="0"/>
      </c>
    </row>
    <row r="10" spans="1:15" ht="63.75" x14ac:dyDescent="0.25">
      <c r="A10" s="48">
        <f>CONCATENATE("Augsts",(COUNTIF($K$6:K10,"Augsts")))</f>
      </c>
      <c r="B10" s="48">
        <f>CONCATENATE("Ļoti augsts",(COUNTIF(K$6:$K10,"Ļoti augsts")))</f>
      </c>
      <c r="C10" s="48"/>
      <c r="D10" s="60" t="s">
        <v>456</v>
      </c>
      <c r="E10" s="51" t="s">
        <v>43</v>
      </c>
      <c r="F10" s="44" t="inlineStr">
        <is>
          <t>Jā</t>
        </is>
      </c>
      <c r="G10" s="44"/>
      <c r="H10" s="44"/>
      <c r="I10" s="44"/>
      <c r="J10" s="44"/>
      <c r="K10" s="62">
        <f t="shared" si="3"/>
      </c>
      <c r="L10" s="46">
        <f t="shared" si="4"/>
      </c>
      <c r="M10" s="47">
        <f t="shared" si="1"/>
      </c>
      <c r="N10" s="47">
        <f t="shared" si="2"/>
      </c>
      <c r="O10" s="46">
        <f t="shared" si="0"/>
      </c>
    </row>
    <row r="11" spans="1:15" ht="38.25" x14ac:dyDescent="0.25">
      <c r="A11" s="48">
        <f>CONCATENATE("Augsts",(COUNTIF($K$6:K11,"Augsts")))</f>
      </c>
      <c r="B11" s="48">
        <f>CONCATENATE("Ļoti augsts",(COUNTIF(K$6:$K11,"Ļoti augsts")))</f>
      </c>
      <c r="C11" s="48"/>
      <c r="D11" s="60" t="s">
        <v>457</v>
      </c>
      <c r="E11" s="51" t="s">
        <v>1002</v>
      </c>
      <c r="F11" s="44" t="inlineStr">
        <is>
          <t>Jā</t>
        </is>
      </c>
      <c r="G11" s="44"/>
      <c r="H11" s="44"/>
      <c r="I11" s="44"/>
      <c r="J11" s="44"/>
      <c r="K11" s="62">
        <f t="shared" si="3"/>
      </c>
      <c r="L11" s="46">
        <f t="shared" si="4"/>
      </c>
      <c r="M11" s="47">
        <f t="shared" si="1"/>
      </c>
      <c r="N11" s="47">
        <f t="shared" si="2"/>
      </c>
      <c r="O11" s="46">
        <f t="shared" si="0"/>
      </c>
    </row>
    <row r="12" spans="1:15" ht="89.25" x14ac:dyDescent="0.25">
      <c r="A12" s="48">
        <f>CONCATENATE("Augsts",(COUNTIF($K$6:K12,"Augsts")))</f>
      </c>
      <c r="B12" s="48">
        <f>CONCATENATE("Ļoti augsts",(COUNTIF(K$6:$K12,"Ļoti augsts")))</f>
      </c>
      <c r="C12" s="48"/>
      <c r="D12" s="60" t="s">
        <v>458</v>
      </c>
      <c r="E12" s="53" t="s">
        <v>44</v>
      </c>
      <c r="F12" s="44" t="inlineStr">
        <is>
          <t>Jā</t>
        </is>
      </c>
      <c r="G12" s="44"/>
      <c r="H12" s="44"/>
      <c r="I12" s="44"/>
      <c r="J12" s="44"/>
      <c r="K12" s="62">
        <f t="shared" si="3"/>
      </c>
      <c r="L12" s="46">
        <f t="shared" si="4"/>
      </c>
      <c r="M12" s="47">
        <f t="shared" si="1"/>
      </c>
      <c r="N12" s="47">
        <f t="shared" si="2"/>
      </c>
      <c r="O12" s="46">
        <f t="shared" si="0"/>
      </c>
    </row>
    <row r="13" spans="1:15" ht="51" x14ac:dyDescent="0.25">
      <c r="A13" s="48">
        <f>CONCATENATE("Augsts",(COUNTIF($K$6:K13,"Augsts")))</f>
      </c>
      <c r="B13" s="48">
        <f>CONCATENATE("Ļoti augsts",(COUNTIF(K$6:$K13,"Ļoti augsts")))</f>
      </c>
      <c r="C13" s="48"/>
      <c r="D13" s="60" t="s">
        <v>459</v>
      </c>
      <c r="E13" s="51" t="s">
        <v>1003</v>
      </c>
      <c r="F13" s="44" t="inlineStr">
        <is>
          <t>Jā</t>
        </is>
      </c>
      <c r="G13" s="44"/>
      <c r="H13" s="44"/>
      <c r="I13" s="44"/>
      <c r="J13" s="44"/>
      <c r="K13" s="62">
        <f t="shared" si="3"/>
      </c>
      <c r="L13" s="46">
        <f t="shared" si="4"/>
      </c>
      <c r="M13" s="47">
        <f t="shared" si="1"/>
      </c>
      <c r="N13" s="47">
        <f t="shared" si="2"/>
      </c>
      <c r="O13" s="46">
        <f t="shared" si="0"/>
      </c>
    </row>
    <row r="14" spans="1:15" s="40" customFormat="1" ht="51" x14ac:dyDescent="0.25">
      <c r="A14" s="49">
        <f>CONCATENATE("Augsts",(COUNTIF($K$6:K14,"Augsts")))</f>
      </c>
      <c r="B14" s="49">
        <f>CONCATENATE("Ļoti augsts",(COUNTIF(K$6:$K14,"Ļoti augsts")))</f>
      </c>
      <c r="C14" s="49"/>
      <c r="D14" s="60" t="s">
        <v>460</v>
      </c>
      <c r="E14" s="51" t="s">
        <v>45</v>
      </c>
      <c r="F14" s="44" t="inlineStr">
        <is>
          <t>Nē</t>
        </is>
      </c>
      <c r="G14" s="44"/>
      <c r="H14" s="44"/>
      <c r="I14" s="44"/>
      <c r="J14" s="44"/>
      <c r="K14" s="47">
        <f>IF(AND($N14=5,$M14=1),"Vidējs",IF(AND($N14=4,$M14=1),"Vidējs",IF(AND($N14=4,$M14=2),"Vidējs",IF(AND($N14=3,$M14=2),"Vidējs",IF(AND($N14=2,$M14=3),"Vidējs",IF(AND($N14=1,$M14=3),"Vidējs",IF(AND($N14=1,$M14=4),"Vidējs",IF(AND($N14=5,$M14=2),"Augsts",IF(AND($N14=4,$M14=3),"Augsts",IF(AND($N14=3,$M14=3),"Augsts",IF(AND($N14=3,$M14=4),"Augsts",IF(AND($N14=2,$M14=4),"Augsts",IF(AND($N14=1,$M14=5),"Augsts",IF(AND($N14=5,$M14=3),"Ļoti augsts",IF(AND($N14=5,$M14=4),"Ļoti augsts",IF(AND($N14=5,$M14=5),"Ļoti augsts",IF(AND($N14=4,$M14=4),"Ļoti augsts",IF(AND($N14=4,$M14=5),"Ļoti augsts",IF(AND($N14=3,$M14=5),"Ļoti augsts",IF(AND($N14=2,$M14=5),"Ļoti augsts",IF(AND($N14=3,$M14=1),"Zems",IF(AND($N14=2,$M14=1),"Zems",IF(AND($N14=2,$M14=2),"Zems",IF(AND($N14=1,$M14=1),"Zems",IF(AND($N14=1,$M14=2),"Zems",IF(F14="Nav zināms/jāapstiprina vēlāk","Ļoti augsts",IF(F14="Jā","Ļoti augsts","")))))))))))))))))))))))))))</f>
      </c>
      <c r="L14" s="46">
        <f>IF($F14&lt;&gt;"Jā","",IF(OR($G14="",$H14=""),"Norādīt notikuma iestāšanās iespējamību un seku smagumu",IF(AND($M14&gt;=2,OR($I14="",$J14="")),"Jānorāda notikuma ilgums un ietekmēto ūdens lietotāju skaits","")))</f>
      </c>
      <c r="M14" s="47">
        <f t="shared" si="1"/>
      </c>
      <c r="N14" s="47">
        <f t="shared" si="2"/>
      </c>
      <c r="O14" s="46">
        <f t="shared" si="0"/>
      </c>
    </row>
    <row r="15" spans="1:15" ht="63.75" x14ac:dyDescent="0.25">
      <c r="A15" s="48">
        <f>CONCATENATE("Augsts",(COUNTIF($K$6:K15,"Augsts")))</f>
      </c>
      <c r="B15" s="48">
        <f>CONCATENATE("Ļoti augsts",(COUNTIF(K$6:$K15,"Ļoti augsts")))</f>
      </c>
      <c r="C15" s="48"/>
      <c r="D15" s="60" t="s">
        <v>461</v>
      </c>
      <c r="E15" s="53" t="s">
        <v>46</v>
      </c>
      <c r="F15" s="44" t="inlineStr">
        <is>
          <t>Jā</t>
        </is>
      </c>
      <c r="G15" s="44"/>
      <c r="H15" s="44"/>
      <c r="I15" s="44"/>
      <c r="J15" s="44"/>
      <c r="K15" s="62">
        <f t="shared" si="3"/>
      </c>
      <c r="L15" s="46">
        <f t="shared" si="4"/>
      </c>
      <c r="M15" s="47">
        <f t="shared" si="1"/>
      </c>
      <c r="N15" s="47">
        <f t="shared" si="2"/>
      </c>
      <c r="O15" s="46">
        <f t="shared" si="0"/>
      </c>
    </row>
    <row r="16" spans="1:15" s="40" customFormat="1" ht="51" x14ac:dyDescent="0.25">
      <c r="A16" s="49">
        <f>CONCATENATE("Augsts",(COUNTIF($K$6:K16,"Augsts")))</f>
      </c>
      <c r="B16" s="49">
        <f>CONCATENATE("Ļoti augsts",(COUNTIF(K$6:$K16,"Ļoti augsts")))</f>
      </c>
      <c r="C16" s="49">
        <f>IF($F16="Nē","A1Nē","")</f>
      </c>
      <c r="D16" s="60" t="s">
        <v>462</v>
      </c>
      <c r="E16" s="51" t="s">
        <v>47</v>
      </c>
      <c r="F16" s="44" t="inlineStr">
        <is>
          <t>Jā</t>
        </is>
      </c>
      <c r="G16" s="44"/>
      <c r="H16" s="44"/>
      <c r="I16" s="44"/>
      <c r="J16" s="44"/>
      <c r="K16" s="47">
        <f>IF(AND($N16=5,$M16=1),"Vidējs",IF(AND($N16=4,$M16=1),"Vidējs",IF(AND($N16=4,$M16=2),"Vidējs",IF(AND($N16=3,$M16=2),"Vidējs",IF(AND($N16=2,$M16=3),"Vidējs",IF(AND($N16=1,$M16=3),"Vidējs",IF(AND($N16=1,$M16=4),"Vidējs",IF(AND($N16=5,$M16=2),"Augsts",IF(AND($N16=4,$M16=3),"Augsts",IF(AND($N16=3,$M16=3),"Augsts",IF(AND($N16=3,$M16=4),"Augsts",IF(AND($N16=2,$M16=4),"Augsts",IF(AND($N16=1,$M16=5),"Augsts",IF(AND($N16=5,$M16=3),"Ļoti augsts",IF(AND($N16=5,$M16=4),"Ļoti augsts",IF(AND($N16=5,$M16=5),"Ļoti augsts",IF(AND($N16=4,$M16=4),"Ļoti augsts",IF(AND($N16=4,$M16=5),"Ļoti augsts",IF(AND($N16=3,$M16=5),"Ļoti augsts",IF(AND($N16=2,$M16=5),"Ļoti augsts",IF(AND($N16=3,$M16=1),"Zems",IF(AND($N16=2,$M16=1),"Zems",IF(AND($N16=2,$M16=2),"Zems",IF(AND($N16=1,$M16=1),"Zems",IF(AND($N16=1,$M16=2),"Zems",IF(F16="Nav zināms/jāapstiprina vēlāk","Ļoti augsts",IF(F16="Nē","Ļoti augsts","")))))))))))))))))))))))))))</f>
      </c>
      <c r="L16" s="46">
        <f>IF($F16&lt;&gt;"Nē","",IF(OR($G16="",$H16=""),"Norādīt notikuma iestāšanās iespējamību un seku smagumu",IF(AND($M16&gt;=2,OR($I16="",$J16="")),"Jānorāda notikuma ilgums un ietekmēto ūdens lietotāju skaits","")))</f>
      </c>
      <c r="M16" s="47">
        <f t="shared" si="1"/>
      </c>
      <c r="N16" s="47">
        <f t="shared" si="2"/>
      </c>
      <c r="O16" s="46">
        <f t="shared" si="0"/>
      </c>
    </row>
    <row r="17" spans="1:15" ht="76.5" x14ac:dyDescent="0.25">
      <c r="A17" s="48">
        <f>CONCATENATE("Augsts",(COUNTIF($K$6:K17,"Augsts")))</f>
      </c>
      <c r="B17" s="48">
        <f>CONCATENATE("Ļoti augsts",(COUNTIF(K$6:$K17,"Ļoti augsts")))</f>
      </c>
      <c r="C17" s="48"/>
      <c r="D17" s="60" t="s">
        <v>463</v>
      </c>
      <c r="E17" s="51" t="s">
        <v>1004</v>
      </c>
      <c r="F17" s="44" t="inlineStr">
        <is>
          <t>Jā</t>
        </is>
      </c>
      <c r="G17" s="44"/>
      <c r="H17" s="44"/>
      <c r="I17" s="44"/>
      <c r="J17" s="44"/>
      <c r="K17" s="62">
        <f t="shared" si="3"/>
      </c>
      <c r="L17" s="46">
        <f t="shared" si="4"/>
      </c>
      <c r="M17" s="47">
        <f t="shared" si="1"/>
      </c>
      <c r="N17" s="47">
        <f t="shared" si="2"/>
      </c>
      <c r="O17" s="46">
        <f t="shared" si="0"/>
      </c>
    </row>
    <row r="18" spans="1:15" ht="25.5" x14ac:dyDescent="0.25">
      <c r="A18" s="48">
        <f>CONCATENATE("Augsts",(COUNTIF($K$6:K18,"Augsts")))</f>
      </c>
      <c r="B18" s="48">
        <f>CONCATENATE("Ļoti augsts",(COUNTIF(K$6:$K18,"Ļoti augsts")))</f>
      </c>
      <c r="C18" s="48"/>
      <c r="D18" s="60" t="s">
        <v>464</v>
      </c>
      <c r="E18" s="51" t="s">
        <v>48</v>
      </c>
      <c r="F18" s="44" t="inlineStr">
        <is>
          <t>Jā</t>
        </is>
      </c>
      <c r="G18" s="44"/>
      <c r="H18" s="44"/>
      <c r="I18" s="44"/>
      <c r="J18" s="44"/>
      <c r="K18" s="62">
        <f t="shared" si="3"/>
      </c>
      <c r="L18" s="46">
        <f t="shared" si="4"/>
      </c>
      <c r="M18" s="47">
        <f t="shared" si="1"/>
      </c>
      <c r="N18" s="47">
        <f t="shared" si="2"/>
      </c>
      <c r="O18" s="46">
        <f t="shared" si="0"/>
      </c>
    </row>
    <row r="19" spans="1:15" s="40" customFormat="1" ht="38.25" x14ac:dyDescent="0.25">
      <c r="A19" s="49">
        <f>CONCATENATE("Augsts",(COUNTIF($K$6:K19,"Augsts")))</f>
      </c>
      <c r="B19" s="49">
        <f>CONCATENATE("Ļoti augsts",(COUNTIF(K$6:$K19,"Ļoti augsts")))</f>
      </c>
      <c r="C19" s="49">
        <f>IF($F19="Nē","A1Nē","")</f>
      </c>
      <c r="D19" s="60" t="s">
        <v>465</v>
      </c>
      <c r="E19" s="51" t="s">
        <v>1005</v>
      </c>
      <c r="F19" s="44" t="inlineStr">
        <is>
          <t>Jā</t>
        </is>
      </c>
      <c r="G19" s="44"/>
      <c r="H19" s="44"/>
      <c r="I19" s="44"/>
      <c r="J19" s="44"/>
      <c r="K19" s="47">
        <f>IF(AND($N19=5,$M19=1),"Vidējs",IF(AND($N19=4,$M19=1),"Vidējs",IF(AND($N19=4,$M19=2),"Vidējs",IF(AND($N19=3,$M19=2),"Vidējs",IF(AND($N19=2,$M19=3),"Vidējs",IF(AND($N19=1,$M19=3),"Vidējs",IF(AND($N19=1,$M19=4),"Vidējs",IF(AND($N19=5,$M19=2),"Augsts",IF(AND($N19=4,$M19=3),"Augsts",IF(AND($N19=3,$M19=3),"Augsts",IF(AND($N19=3,$M19=4),"Augsts",IF(AND($N19=2,$M19=4),"Augsts",IF(AND($N19=1,$M19=5),"Augsts",IF(AND($N19=5,$M19=3),"Ļoti augsts",IF(AND($N19=5,$M19=4),"Ļoti augsts",IF(AND($N19=5,$M19=5),"Ļoti augsts",IF(AND($N19=4,$M19=4),"Ļoti augsts",IF(AND($N19=4,$M19=5),"Ļoti augsts",IF(AND($N19=3,$M19=5),"Ļoti augsts",IF(AND($N19=2,$M19=5),"Ļoti augsts",IF(AND($N19=3,$M19=1),"Zems",IF(AND($N19=2,$M19=1),"Zems",IF(AND($N19=2,$M19=2),"Zems",IF(AND($N19=1,$M19=1),"Zems",IF(AND($N19=1,$M19=2),"Zems",IF(F19="Nav zināms/jāapstiprina vēlāk","Ļoti augsts",IF(F19="Nē","Ļoti augsts","")))))))))))))))))))))))))))</f>
      </c>
      <c r="L19" s="46">
        <f>IF($F19&lt;&gt;"Nē","",IF(OR($G19="",$H19=""),"Norādīt notikuma iestāšanās iespējamību un seku smagumu",IF(AND($M19&gt;=2,OR($I19="",$J19="")),"Jānorāda notikuma ilgums un ietekmēto ūdens lietotāju skaits","")))</f>
      </c>
      <c r="M19" s="47">
        <f t="shared" si="1"/>
      </c>
      <c r="N19" s="47">
        <f t="shared" si="2"/>
      </c>
      <c r="O19" s="46">
        <f t="shared" si="0"/>
      </c>
    </row>
    <row r="20" spans="1:15" ht="51" x14ac:dyDescent="0.25">
      <c r="A20" s="48">
        <f>CONCATENATE("Augsts",(COUNTIF($K$6:K20,"Augsts")))</f>
      </c>
      <c r="B20" s="48">
        <f>CONCATENATE("Ļoti augsts",(COUNTIF(K$6:$K20,"Ļoti augsts")))</f>
      </c>
      <c r="C20" s="48"/>
      <c r="D20" s="60" t="s">
        <v>466</v>
      </c>
      <c r="E20" s="51" t="s">
        <v>49</v>
      </c>
      <c r="F20" s="44" t="inlineStr">
        <is>
          <t>Jā</t>
        </is>
      </c>
      <c r="G20" s="44"/>
      <c r="H20" s="44"/>
      <c r="I20" s="44"/>
      <c r="J20" s="44"/>
      <c r="K20" s="62">
        <f t="shared" si="3"/>
      </c>
      <c r="L20" s="46">
        <f t="shared" si="4"/>
      </c>
      <c r="M20" s="47">
        <f t="shared" si="1"/>
      </c>
      <c r="N20" s="47">
        <f t="shared" si="2"/>
      </c>
      <c r="O20" s="46">
        <f t="shared" si="0"/>
      </c>
    </row>
    <row r="21" spans="1:15" ht="38.25" x14ac:dyDescent="0.25">
      <c r="A21" s="48">
        <f>CONCATENATE("Augsts",(COUNTIF($K$6:K21,"Augsts")))</f>
      </c>
      <c r="B21" s="48">
        <f>CONCATENATE("Ļoti augsts",(COUNTIF(K$6:$K21,"Ļoti augsts")))</f>
      </c>
      <c r="C21" s="48"/>
      <c r="D21" s="60" t="s">
        <v>467</v>
      </c>
      <c r="E21" s="51" t="s">
        <v>50</v>
      </c>
      <c r="F21" s="44" t="inlineStr">
        <is>
          <t>Jā</t>
        </is>
      </c>
      <c r="G21" s="44"/>
      <c r="H21" s="44"/>
      <c r="I21" s="44"/>
      <c r="J21" s="44"/>
      <c r="K21" s="62">
        <f t="shared" si="3"/>
      </c>
      <c r="L21" s="46">
        <f t="shared" si="4"/>
      </c>
      <c r="M21" s="47">
        <f t="shared" si="1"/>
      </c>
      <c r="N21" s="47">
        <f t="shared" si="2"/>
      </c>
      <c r="O21" s="46">
        <f t="shared" si="0"/>
      </c>
    </row>
    <row r="22" spans="1:15" ht="51" x14ac:dyDescent="0.25">
      <c r="A22" s="48">
        <f>CONCATENATE("Augsts",(COUNTIF($K$6:K22,"Augsts")))</f>
      </c>
      <c r="B22" s="48">
        <f>CONCATENATE("Ļoti augsts",(COUNTIF(K$6:$K22,"Ļoti augsts")))</f>
      </c>
      <c r="C22" s="48"/>
      <c r="D22" s="60" t="s">
        <v>468</v>
      </c>
      <c r="E22" s="51" t="s">
        <v>51</v>
      </c>
      <c r="F22" s="44" t="inlineStr">
        <is>
          <t>Jā</t>
        </is>
      </c>
      <c r="G22" s="44"/>
      <c r="H22" s="44"/>
      <c r="I22" s="44"/>
      <c r="J22" s="44"/>
      <c r="K22" s="62">
        <f t="shared" si="3"/>
      </c>
      <c r="L22" s="46">
        <f t="shared" si="4"/>
      </c>
      <c r="M22" s="47">
        <f t="shared" si="1"/>
      </c>
      <c r="N22" s="47">
        <f t="shared" si="2"/>
      </c>
      <c r="O22" s="46">
        <f t="shared" si="0"/>
      </c>
    </row>
    <row r="23" spans="1:15" ht="25.5" x14ac:dyDescent="0.25">
      <c r="A23" s="48">
        <f>CONCATENATE("Augsts",(COUNTIF($K$6:K23,"Augsts")))</f>
      </c>
      <c r="B23" s="48">
        <f>CONCATENATE("Ļoti augsts",(COUNTIF(K$6:$K23,"Ļoti augsts")))</f>
      </c>
      <c r="C23" s="48"/>
      <c r="D23" s="60" t="s">
        <v>469</v>
      </c>
      <c r="E23" s="51" t="s">
        <v>52</v>
      </c>
      <c r="F23" s="44" t="inlineStr">
        <is>
          <t>Jā</t>
        </is>
      </c>
      <c r="G23" s="44"/>
      <c r="H23" s="44"/>
      <c r="I23" s="44"/>
      <c r="J23" s="44"/>
      <c r="K23" s="62">
        <f t="shared" si="3"/>
      </c>
      <c r="L23" s="46">
        <f t="shared" si="4"/>
      </c>
      <c r="M23" s="47">
        <f t="shared" si="1"/>
      </c>
      <c r="N23" s="47">
        <f t="shared" si="2"/>
      </c>
      <c r="O23" s="46">
        <f t="shared" si="0"/>
      </c>
    </row>
    <row r="24" spans="1:15" s="40" customFormat="1" ht="38.25" x14ac:dyDescent="0.25">
      <c r="A24" s="49">
        <f>CONCATENATE("Augsts",(COUNTIF($K$6:K24,"Augsts")))</f>
      </c>
      <c r="B24" s="49">
        <f>CONCATENATE("Ļoti augsts",(COUNTIF(K$6:$K24,"Ļoti augsts")))</f>
      </c>
      <c r="C24" s="49"/>
      <c r="D24" s="60" t="s">
        <v>470</v>
      </c>
      <c r="E24" s="51" t="s">
        <v>1006</v>
      </c>
      <c r="F24" s="44" t="inlineStr">
        <is>
          <t>Nē</t>
        </is>
      </c>
      <c r="G24" s="44"/>
      <c r="H24" s="44"/>
      <c r="I24" s="44"/>
      <c r="J24" s="44"/>
      <c r="K24" s="47">
        <f>IF(AND($N24=5,$M24=1),"Vidējs",IF(AND($N24=4,$M24=1),"Vidējs",IF(AND($N24=4,$M24=2),"Vidējs",IF(AND($N24=3,$M24=2),"Vidējs",IF(AND($N24=2,$M24=3),"Vidējs",IF(AND($N24=1,$M24=3),"Vidējs",IF(AND($N24=1,$M24=4),"Vidējs",IF(AND($N24=5,$M24=2),"Augsts",IF(AND($N24=4,$M24=3),"Augsts",IF(AND($N24=3,$M24=3),"Augsts",IF(AND($N24=3,$M24=4),"Augsts",IF(AND($N24=2,$M24=4),"Augsts",IF(AND($N24=1,$M24=5),"Augsts",IF(AND($N24=5,$M24=3),"Ļoti augsts",IF(AND($N24=5,$M24=4),"Ļoti augsts",IF(AND($N24=5,$M24=5),"Ļoti augsts",IF(AND($N24=4,$M24=4),"Ļoti augsts",IF(AND($N24=4,$M24=5),"Ļoti augsts",IF(AND($N24=3,$M24=5),"Ļoti augsts",IF(AND($N24=2,$M24=5),"Ļoti augsts",IF(AND($N24=3,$M24=1),"Zems",IF(AND($N24=2,$M24=1),"Zems",IF(AND($N24=2,$M24=2),"Zems",IF(AND($N24=1,$M24=1),"Zems",IF(AND($N24=1,$M24=2),"Zems",IF(F24="Nav zināms/jāapstiprina vēlāk","Ļoti augsts",IF(F24="Jā","Ļoti augsts","")))))))))))))))))))))))))))</f>
      </c>
      <c r="L24" s="46">
        <f>IF($F24&lt;&gt;"Jā","",IF(OR($G24="",$H24=""),"Norādīt notikuma iestāšanās iespējamību un seku smagumu",IF(AND($M24&gt;=2,OR($I24="",$J24="")),"Jānorāda notikuma ilgums un ietekmēto ūdens lietotāju skaits","")))</f>
      </c>
      <c r="M24" s="47">
        <f t="shared" si="1"/>
      </c>
      <c r="N24" s="47">
        <f t="shared" si="2"/>
      </c>
      <c r="O24" s="46">
        <f t="shared" si="0"/>
      </c>
    </row>
    <row r="25" spans="1:15" s="40" customFormat="1" ht="55.5" customHeight="1" x14ac:dyDescent="0.25">
      <c r="A25" s="49">
        <f>CONCATENATE("Augsts",(COUNTIF($K$6:K25,"Augsts")))</f>
      </c>
      <c r="B25" s="49">
        <f>CONCATENATE("Ļoti augsts",(COUNTIF(K$6:$K25,"Ļoti augsts")))</f>
      </c>
      <c r="C25" s="49"/>
      <c r="D25" s="60" t="s">
        <v>471</v>
      </c>
      <c r="E25" s="51" t="s">
        <v>1007</v>
      </c>
      <c r="F25" s="44" t="inlineStr">
        <is>
          <t>Nē</t>
        </is>
      </c>
      <c r="G25" s="44"/>
      <c r="H25" s="44"/>
      <c r="I25" s="44"/>
      <c r="J25" s="44"/>
      <c r="K25" s="47">
        <f>IF(AND($N25=5,$M25=1),"Vidējs",IF(AND($N25=4,$M25=1),"Vidējs",IF(AND($N25=4,$M25=2),"Vidējs",IF(AND($N25=3,$M25=2),"Vidējs",IF(AND($N25=2,$M25=3),"Vidējs",IF(AND($N25=1,$M25=3),"Vidējs",IF(AND($N25=1,$M25=4),"Vidējs",IF(AND($N25=5,$M25=2),"Augsts",IF(AND($N25=4,$M25=3),"Augsts",IF(AND($N25=3,$M25=3),"Augsts",IF(AND($N25=3,$M25=4),"Augsts",IF(AND($N25=2,$M25=4),"Augsts",IF(AND($N25=1,$M25=5),"Augsts",IF(AND($N25=5,$M25=3),"Ļoti augsts",IF(AND($N25=5,$M25=4),"Ļoti augsts",IF(AND($N25=5,$M25=5),"Ļoti augsts",IF(AND($N25=4,$M25=4),"Ļoti augsts",IF(AND($N25=4,$M25=5),"Ļoti augsts",IF(AND($N25=3,$M25=5),"Ļoti augsts",IF(AND($N25=2,$M25=5),"Ļoti augsts",IF(AND($N25=3,$M25=1),"Zems",IF(AND($N25=2,$M25=1),"Zems",IF(AND($N25=2,$M25=2),"Zems",IF(AND($N25=1,$M25=1),"Zems",IF(AND($N25=1,$M25=2),"Zems",IF(F25="Nav zināms/jāapstiprina vēlāk","Ļoti augsts",IF(F25="Jā","Ļoti augsts","")))))))))))))))))))))))))))</f>
      </c>
      <c r="L25" s="46">
        <f>IF($F25&lt;&gt;"Jā","",IF(OR($G25="",$H25=""),"Norādīt notikuma iestāšanās iespējamību un seku smagumu",IF(AND($M25&gt;=2,OR($I25="",$J25="")),"Jānorāda notikuma ilgums un ietekmēto ūdens lietotāju skaits","")))</f>
      </c>
      <c r="M25" s="47">
        <f t="shared" si="1"/>
      </c>
      <c r="N25" s="47">
        <f t="shared" si="2"/>
      </c>
      <c r="O25" s="46">
        <f t="shared" si="0"/>
      </c>
    </row>
    <row r="26" spans="1:15" x14ac:dyDescent="0.25">
      <c r="A26" s="48">
        <f>CONCATENATE("Augsts",(COUNTIF($K$6:K26,"Augsts")))</f>
      </c>
      <c r="B26" s="48">
        <f>CONCATENATE("Ļoti augsts",(COUNTIF(K$6:$K26,"Ļoti augsts")))</f>
      </c>
      <c r="C26" s="48"/>
      <c r="D26" s="55" t="s">
        <v>473</v>
      </c>
      <c r="E26" s="52"/>
      <c r="F26" s="44"/>
      <c r="G26" s="44"/>
      <c r="H26" s="44"/>
      <c r="I26" s="44"/>
      <c r="J26" s="44"/>
      <c r="K26" s="62"/>
      <c r="L26" s="46"/>
      <c r="M26" s="47"/>
      <c r="N26" s="47"/>
      <c r="O26" s="46"/>
    </row>
    <row r="27" spans="1:15" ht="51" x14ac:dyDescent="0.25">
      <c r="A27" s="48">
        <f>CONCATENATE("Augsts",(COUNTIF($K$6:K27,"Augsts")))</f>
      </c>
      <c r="B27" s="48">
        <f>CONCATENATE("Ļoti augsts",(COUNTIF(K$6:$K27,"Ļoti augsts")))</f>
      </c>
      <c r="C27" s="48"/>
      <c r="D27" s="52" t="s">
        <v>472</v>
      </c>
      <c r="E27" s="51" t="s">
        <v>1008</v>
      </c>
      <c r="F27" s="44" t="inlineStr">
        <is>
          <t>Jā</t>
        </is>
      </c>
      <c r="G27" s="44"/>
      <c r="H27" s="44"/>
      <c r="I27" s="44"/>
      <c r="J27" s="44"/>
      <c r="K27" s="62">
        <f t="shared" si="3"/>
      </c>
      <c r="L27" s="46">
        <f t="shared" si="4"/>
      </c>
      <c r="M27" s="47">
        <f t="shared" si="1"/>
      </c>
      <c r="N27" s="47">
        <f t="shared" si="2"/>
      </c>
      <c r="O27" s="46">
        <f t="shared" si="0"/>
      </c>
    </row>
    <row r="28" spans="1:15" x14ac:dyDescent="0.25">
      <c r="G28" s="42"/>
      <c r="I28" s="42"/>
      <c r="J28" s="42"/>
      <c r="K28" s="42"/>
      <c r="L28" s="42"/>
      <c r="M28" s="42"/>
      <c r="N28" s="42"/>
      <c r="O28" s="42"/>
    </row>
  </sheetData>
  <autoFilter ref="A4:O27" xr:uid="{00000000-0001-0000-0300-000000000000}"/>
  <conditionalFormatting sqref="K6:K27">
    <cfRule type="cellIs" dxfId="52" priority="1" operator="equal">
      <formula>"Zems"</formula>
    </cfRule>
    <cfRule type="cellIs" dxfId="51" priority="2" operator="equal">
      <formula>"Ļoti augsts"</formula>
    </cfRule>
    <cfRule type="cellIs" dxfId="50" priority="3" operator="equal">
      <formula>"Augsts"</formula>
    </cfRule>
    <cfRule type="cellIs" dxfId="49" priority="4" operator="equal">
      <formula>"Vidējs"</formula>
    </cfRule>
  </conditionalFormatting>
  <conditionalFormatting sqref="L6:L27">
    <cfRule type="expression" dxfId="48" priority="34">
      <formula>$L6&lt;&gt;""</formula>
    </cfRule>
  </conditionalFormatting>
  <dataValidations count="15">
    <dataValidation type="list" allowBlank="1" showInputMessage="1" showErrorMessage="1" sqref="F6:F25 F27" xr:uid="{00000000-0002-0000-0300-000000000000}">
      <formula1>Atbilde</formula1>
    </dataValidation>
    <dataValidation type="list" allowBlank="1" showInputMessage="1" showErrorMessage="1" sqref="G27 G6 G17:G18 G8:G13 G15 G20:G23" xr:uid="{00000000-0002-0000-0300-000001000000}">
      <formula1>Jā</formula1>
    </dataValidation>
    <dataValidation type="list" allowBlank="1" showInputMessage="1" showErrorMessage="1" sqref="H27 H6 H17:H18 H8:H13 H15 H20:H23" xr:uid="{00000000-0002-0000-0300-000002000000}">
      <formula1>INDIRECT($G6)</formula1>
    </dataValidation>
    <dataValidation type="list" allowBlank="1" showInputMessage="1" showErrorMessage="1" sqref="G7">
      <formula1>INDIRECT($F7)</formula1>
    </dataValidation>
    <dataValidation type="list" allowBlank="1" showInputMessage="1" showErrorMessage="1" sqref="H7">
      <formula1>INDIRECT($G7)</formula1>
    </dataValidation>
    <dataValidation type="list" allowBlank="1" showInputMessage="1" showErrorMessage="1" sqref="G14">
      <formula1>INDIRECT($F14)</formula1>
    </dataValidation>
    <dataValidation type="list" allowBlank="1" showInputMessage="1" showErrorMessage="1" sqref="H14">
      <formula1>INDIRECT($G14)</formula1>
    </dataValidation>
    <dataValidation type="list" allowBlank="1" showInputMessage="1" showErrorMessage="1" sqref="G16">
      <formula1>INDIRECT($C16)</formula1>
    </dataValidation>
    <dataValidation type="list" allowBlank="1" showInputMessage="1" showErrorMessage="1" sqref="H16">
      <formula1>INDIRECT($G16)</formula1>
    </dataValidation>
    <dataValidation type="list" allowBlank="1" showInputMessage="1" showErrorMessage="1" sqref="G19">
      <formula1>INDIRECT($C19)</formula1>
    </dataValidation>
    <dataValidation type="list" allowBlank="1" showInputMessage="1" showErrorMessage="1" sqref="H19">
      <formula1>INDIRECT($G19)</formula1>
    </dataValidation>
    <dataValidation type="list" allowBlank="1" showInputMessage="1" showErrorMessage="1" sqref="G24">
      <formula1>INDIRECT($F24)</formula1>
    </dataValidation>
    <dataValidation type="list" allowBlank="1" showInputMessage="1" showErrorMessage="1" sqref="H24">
      <formula1>INDIRECT($G24)</formula1>
    </dataValidation>
    <dataValidation type="list" allowBlank="1" showInputMessage="1" showErrorMessage="1" sqref="G25">
      <formula1>INDIRECT($F25)</formula1>
    </dataValidation>
    <dataValidation type="list" allowBlank="1" showInputMessage="1" showErrorMessage="1" sqref="H25">
      <formula1>INDIRECT($G25)</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25" operator="containsText" id="{5FA8C0B5-D86C-4AC5-B9F0-26BDBB1D7B09}">
            <xm:f>NOT(ISERROR(SEARCH("Jānorāda",G6)))</xm:f>
            <xm:f>"Jānorāda"</xm:f>
            <x14:dxf>
              <fill>
                <patternFill>
                  <bgColor rgb="FFFFFF00"/>
                </patternFill>
              </fill>
            </x14:dxf>
          </x14:cfRule>
          <xm:sqref>G6:J27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3000000}">
          <x14:formula1>
            <xm:f>ADM!$A$10:$A$15</xm:f>
          </x14:formula1>
          <xm:sqref>I27 I6 I17:I18 I8:I13 I15 I20:I23</xm:sqref>
        </x14:dataValidation>
        <x14:dataValidation type="list" allowBlank="1" showInputMessage="1" showErrorMessage="1" xr:uid="{00000000-0002-0000-0300-000004000000}">
          <x14:formula1>
            <xm:f>ADM!$B$10:$B$15</xm:f>
          </x14:formula1>
          <xm:sqref>J27 J6 J17:J18 J8:J13 J15 J20:J23</xm:sqref>
        </x14:dataValidation>
        <x14:dataValidation type="list" allowBlank="1" showInputMessage="1" showErrorMessage="1">
          <x14:formula1>
            <xm:f>ADM!$A$10:$A$15</xm:f>
          </x14:formula1>
          <xm:sqref>I7 I14 I16 I19 I24 I25</xm:sqref>
        </x14:dataValidation>
        <x14:dataValidation type="list" allowBlank="1" showInputMessage="1" showErrorMessage="1">
          <x14:formula1>
            <xm:f>ADM!$B$10:$B$15</xm:f>
          </x14:formula1>
          <xm:sqref>J7 J14 J16 J19 J24 J25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4" tint="0.59999389629810485"/>
    <pageSetUpPr fitToPage="1"/>
  </sheetPr>
  <dimension ref="A1:O14"/>
  <sheetViews>
    <sheetView topLeftCell="D1" workbookViewId="0">
      <selection activeCell="G8" sqref="G8"/>
    </sheetView>
  </sheetViews>
  <sheetFormatPr defaultColWidth="8.85546875" defaultRowHeight="12.75" x14ac:dyDescent="0.25"/>
  <cols>
    <col min="1" max="1" width="9.85546875" style="40" hidden="1" customWidth="1"/>
    <col min="2" max="2" width="13.28515625" style="40" hidden="1" customWidth="1"/>
    <col min="3" max="3" width="10.140625" style="40" hidden="1" customWidth="1"/>
    <col min="4" max="4" width="14" style="40" customWidth="1"/>
    <col min="5" max="5" width="36.28515625" style="40" customWidth="1"/>
    <col min="6" max="6" width="21.42578125" style="42" customWidth="1"/>
    <col min="7" max="7" width="14" style="43" customWidth="1"/>
    <col min="8" max="8" width="31.5703125" style="42" customWidth="1"/>
    <col min="9" max="9" width="11.140625" style="43" customWidth="1"/>
    <col min="10" max="10" width="11.42578125" style="43" customWidth="1"/>
    <col min="11" max="11" width="10.42578125" style="43" customWidth="1"/>
    <col min="12" max="12" width="22.85546875" style="43" customWidth="1"/>
    <col min="13" max="14" width="11.140625" style="43" hidden="1" customWidth="1"/>
    <col min="15" max="15" width="17.42578125" style="43" hidden="1" customWidth="1"/>
    <col min="16" max="16384" width="8.85546875" style="40"/>
  </cols>
  <sheetData>
    <row r="1" spans="1:15" ht="15" customHeight="1" x14ac:dyDescent="0.25"/>
    <row r="2" spans="1:15" ht="15" customHeight="1" x14ac:dyDescent="0.25"/>
    <row r="4" spans="1:15" ht="87.75" customHeight="1" x14ac:dyDescent="0.25">
      <c r="A4" s="49" t="s">
        <v>118</v>
      </c>
      <c r="B4" s="49" t="s">
        <v>117</v>
      </c>
      <c r="C4" s="47"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5">
      <c r="A5" s="49"/>
      <c r="B5" s="49"/>
      <c r="C5" s="49"/>
      <c r="D5" s="67" t="s">
        <v>498</v>
      </c>
      <c r="E5" s="68"/>
      <c r="F5" s="44"/>
      <c r="G5" s="45"/>
      <c r="H5" s="44"/>
      <c r="I5" s="45"/>
      <c r="J5" s="45"/>
      <c r="K5" s="47"/>
      <c r="L5" s="47"/>
      <c r="M5" s="47"/>
      <c r="N5" s="47"/>
      <c r="O5" s="47"/>
    </row>
    <row r="6" spans="1:15" ht="63.75" x14ac:dyDescent="0.25">
      <c r="A6" s="49">
        <f>CONCATENATE("Augsts",(SUM(COUNTIF('Pazemes sateces baseins'!$K$5:$K$27,"Augsts"),COUNTIF('Virszemes sateces baseins'!$K$6:$K$29,"Augsts"),COUNTIF($K$6:$K6,"Augsts"))))</f>
      </c>
      <c r="B6" s="49">
        <f>CONCATENATE("Ļoti augsts",(SUM(COUNTIF('Pazemes sateces baseins'!$K$5:$K$27,"Ļoti augsts"),COUNTIF('Virszemes sateces baseins'!$K$6:$K$29,"Ļoti augsts"),COUNTIF(K$6:$K6,"Ļoti augsts"))))</f>
      </c>
      <c r="C6" s="49"/>
      <c r="D6" s="69" t="s">
        <v>499</v>
      </c>
      <c r="E6" s="66" t="s">
        <v>440</v>
      </c>
      <c r="F6" s="44" t="inlineStr">
        <is>
          <t>Jā</t>
        </is>
      </c>
      <c r="G6" s="44" t="inlineStr">
        <is>
          <t>Reti</t>
        </is>
      </c>
      <c r="H6" s="44" t="inlineStr">
        <is>
          <t>Neliela ietekme uz regulējošām prasībām</t>
        </is>
      </c>
      <c r="I6" s="44" t="inlineStr">
        <is>
          <t>6-24 stundas</t>
        </is>
      </c>
      <c r="J6" s="44" t="inlineStr">
        <is>
          <t>no 1-10</t>
        </is>
      </c>
      <c r="K6" s="47">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augsts",IF(F6="Jā","Ļoti augsts","")))))))))))))))))))))))))))</f>
      </c>
      <c r="L6" s="46">
        <f>IF($F6&lt;&gt;"Jā","",IF(OR($G6="",$H6=""),"Norādīt notikuma iestāšanās iespējamību un seku smagumu",IF(AND($M6&gt;=2,OR($I6="",$J6="")),"Jānorāda notikuma ilgums un ietekmēto ūdens lietotāju skaits","")))</f>
      </c>
      <c r="M6" s="47">
        <f>IF($H6="Nav būtiskas ietekmes",1,IF($H6="Neliela ietekme uz regulējošām prasībām",2,IF($H6="Liela ietekme uz organoleptiskajām īpašībām",3,IF($H6="Liela ietekme uz regulējošām prasībām",4,IF($H6="Katastrofāla ietekme uz sabiedrības veselību",5,0)))))</f>
      </c>
      <c r="N6" s="47">
        <f>IF($G6="Reti",1,IF($G6="Mazticams",2,IF($G6="Vidējs",3,IF($G6="Iespējams",4,IF($G6="Gandrīz_noteikti",5,0)))))</f>
      </c>
      <c r="O6" s="46">
        <f t="shared" ref="O6:O14" si="0">IF(AND($N6&gt;0,$M6&gt;0),$N6*$M6,"")</f>
      </c>
    </row>
    <row r="7" spans="1:15" ht="25.5" x14ac:dyDescent="0.25">
      <c r="A7" s="49">
        <f>CONCATENATE("Augsts",(SUM(COUNTIF('Pazemes sateces baseins'!$K$5:$K$27,"Augsts"),COUNTIF('Virszemes sateces baseins'!$K$6:$K$29,"Augsts"),COUNTIF($K$6:$K7,"Augsts"))))</f>
      </c>
      <c r="B7" s="49">
        <f>CONCATENATE("Ļoti augsts",(SUM(COUNTIF('Pazemes sateces baseins'!$K$5:$K$27,"Ļoti augsts"),COUNTIF('Virszemes sateces baseins'!$K$6:$K$29,"Ļoti augsts"),COUNTIF(K$6:$K7,"Ļoti augsts"))))</f>
      </c>
      <c r="C7" s="49"/>
      <c r="D7" s="69" t="s">
        <v>500</v>
      </c>
      <c r="E7" s="66" t="s">
        <v>441</v>
      </c>
      <c r="F7" s="44" t="inlineStr">
        <is>
          <t>Jā</t>
        </is>
      </c>
      <c r="G7" s="44"/>
      <c r="H7" s="44"/>
      <c r="I7" s="44"/>
      <c r="J7" s="44"/>
      <c r="K7" s="47">
        <f t="shared" ref="K7:K8" si="1">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f>
      </c>
      <c r="L7" s="46">
        <f t="shared" ref="L7:L9" si="2">IF($F7&lt;&gt;"Jā","",IF(OR($G7="",$H7=""),"Norādīt notikuma iestāšanās iespējamību un seku smagumu",IF(AND($M7&gt;=2,OR($I7="",$J7="")),"Jānorāda notikuma ilgums un ietekmēto ūdens lietotāju skaits","")))</f>
      </c>
      <c r="M7" s="47">
        <f t="shared" ref="M7:M14" si="3">IF($H7="Nav būtiskas ietekmes",1,IF($H7="Neliela ietekme uz regulējošām prasībām",2,IF($H7="Liela ietekme uz organoleptiskajām īpašībām",3,IF($H7="Liela ietekme uz regulējošām prasībām",4,IF($H7="Katastrofāla ietekme uz sabiedrības veselību",5,0)))))</f>
      </c>
      <c r="N7" s="47">
        <f t="shared" ref="N7:N14" si="4">IF($G7="Reti",1,IF($G7="Mazticams",2,IF($G7="Vidējs",3,IF($G7="Iespējams",4,IF($G7="Gandrīz_noteikti",5,0)))))</f>
      </c>
      <c r="O7" s="46">
        <f t="shared" si="0"/>
      </c>
    </row>
    <row r="8" spans="1:15" ht="25.5" x14ac:dyDescent="0.25">
      <c r="A8" s="49">
        <f>CONCATENATE("Augsts",(SUM(COUNTIF('Pazemes sateces baseins'!$K$5:$K$27,"Augsts"),COUNTIF('Virszemes sateces baseins'!$K$6:$K$29,"Augsts"),COUNTIF($K$6:$K8,"Augsts"))))</f>
      </c>
      <c r="B8" s="49">
        <f>CONCATENATE("Ļoti augsts",(SUM(COUNTIF('Pazemes sateces baseins'!$K$5:$K$27,"Ļoti augsts"),COUNTIF('Virszemes sateces baseins'!$K$6:$K$29,"Ļoti augsts"),COUNTIF(K$6:$K8,"Ļoti augsts"))))</f>
      </c>
      <c r="C8" s="49"/>
      <c r="D8" s="69" t="s">
        <v>501</v>
      </c>
      <c r="E8" s="66" t="s">
        <v>442</v>
      </c>
      <c r="F8" s="44" t="inlineStr">
        <is>
          <t>Jā</t>
        </is>
      </c>
      <c r="G8" s="44"/>
      <c r="H8" s="44"/>
      <c r="I8" s="44"/>
      <c r="J8" s="44"/>
      <c r="K8" s="47">
        <f t="shared" si="1"/>
      </c>
      <c r="L8" s="46">
        <f t="shared" si="2"/>
      </c>
      <c r="M8" s="47">
        <f t="shared" si="3"/>
      </c>
      <c r="N8" s="47">
        <f t="shared" si="4"/>
      </c>
      <c r="O8" s="46">
        <f t="shared" si="0"/>
      </c>
    </row>
    <row r="9" spans="1:15" ht="25.5" x14ac:dyDescent="0.25">
      <c r="A9" s="49">
        <f>CONCATENATE("Augsts",(SUM(COUNTIF('Pazemes sateces baseins'!$K$5:$K$27,"Augsts"),COUNTIF('Virszemes sateces baseins'!$K$6:$K$29,"Augsts"),COUNTIF($K$6:$K9,"Augsts"))))</f>
      </c>
      <c r="B9" s="49">
        <f>CONCATENATE("Ļoti augsts",(SUM(COUNTIF('Pazemes sateces baseins'!$K$5:$K$27,"Ļoti augsts"),COUNTIF('Virszemes sateces baseins'!$K$6:$K$29,"Ļoti augsts"),COUNTIF(K$6:$K9,"Ļoti augsts"))))</f>
      </c>
      <c r="C9" s="49"/>
      <c r="D9" s="69" t="s">
        <v>502</v>
      </c>
      <c r="E9" s="66" t="s">
        <v>443</v>
      </c>
      <c r="F9" s="44" t="inlineStr">
        <is>
          <t>Jā</t>
        </is>
      </c>
      <c r="G9" s="44"/>
      <c r="H9" s="44"/>
      <c r="I9" s="44"/>
      <c r="J9" s="44"/>
      <c r="K9" s="47">
        <f t="shared" ref="K9:K11" si="5">IF(AND($N9=5,$M9=1),"Vidējs",IF(AND($N9=4,$M9=1),"Vidējs",IF(AND($N9=4,$M9=2),"Vidējs",IF(AND($N9=3,$M9=2),"Vidējs",IF(AND($N9=2,$M9=3),"Vidējs",IF(AND($N9=1,$M9=3),"Vidējs",IF(AND($N9=1,$M9=4),"Vidējs",IF(AND($N9=5,$M9=2),"Augsts",IF(AND($N9=4,$M9=3),"Augsts",IF(AND($N9=3,$M9=3),"Augsts",IF(AND($N9=3,$M9=4),"Augsts",IF(AND($N9=2,$M9=4),"Augsts",IF(AND($N9=1,$M9=5),"Augsts",IF(AND($N9=5,$M9=3),"Ļoti augsts",IF(AND($N9=5,$M9=4),"Ļoti augsts",IF(AND($N9=5,$M9=5),"Ļoti augsts",IF(AND($N9=4,$M9=4),"Ļoti augsts",IF(AND($N9=4,$M9=5),"Ļoti augsts",IF(AND($N9=3,$M9=5),"Ļoti augsts",IF(AND($N9=2,$M9=5),"Ļoti augsts",IF(AND($N9=3,$M9=1),"Zems",IF(AND($N9=2,$M9=1),"Zems",IF(AND($N9=2,$M9=2),"Zems",IF(AND($N9=1,$M9=1),"Zems",IF(AND($N9=1,$M9=2),"Zems",IF(F9="Nav zināms/jāapstiprina vēlāk","Ļoti augsts",""))))))))))))))))))))))))))</f>
      </c>
      <c r="L9" s="46">
        <f t="shared" si="2"/>
      </c>
      <c r="M9" s="47">
        <f t="shared" si="3"/>
      </c>
      <c r="N9" s="47">
        <f t="shared" si="4"/>
      </c>
      <c r="O9" s="46">
        <f t="shared" si="0"/>
      </c>
    </row>
    <row r="10" spans="1:15" ht="51" x14ac:dyDescent="0.25">
      <c r="A10" s="49">
        <f>CONCATENATE("Augsts",(SUM(COUNTIF('Pazemes sateces baseins'!$K$5:$K$27,"Augsts"),COUNTIF('Virszemes sateces baseins'!$K$6:$K$29,"Augsts"),COUNTIF($K$6:$K10,"Augsts"))))</f>
      </c>
      <c r="B10" s="49">
        <f>CONCATENATE("Ļoti augsts",(SUM(COUNTIF('Pazemes sateces baseins'!$K$5:$K$27,"Ļoti augsts"),COUNTIF('Virszemes sateces baseins'!$K$6:$K$29,"Ļoti augsts"),COUNTIF(K$6:$K10,"Ļoti augsts"))))</f>
      </c>
      <c r="C10" s="49">
        <f>IF($F10="Nē","D4Nē","")</f>
      </c>
      <c r="D10" s="54" t="s">
        <v>53</v>
      </c>
      <c r="E10" s="66" t="s">
        <v>444</v>
      </c>
      <c r="F10" s="44" t="inlineStr">
        <is>
          <t>Jā</t>
        </is>
      </c>
      <c r="G10" s="44"/>
      <c r="H10" s="44"/>
      <c r="I10" s="44"/>
      <c r="J10" s="44"/>
      <c r="K10" s="47">
        <f t="shared" si="5"/>
      </c>
      <c r="L10" s="46">
        <f>IF($F10&lt;&gt;"Nē","",IF(OR($G10="",$H10=""),"Norādīt notikuma iestāšanās iespējamību un seku smagumu",IF(AND($M10&gt;=2,OR($I10="",$J10="")),"Jānorāda notikuma ilgums un ietekmēto ūdens lietotāju skaits","")))</f>
      </c>
      <c r="M10" s="47">
        <f t="shared" si="3"/>
      </c>
      <c r="N10" s="47">
        <f t="shared" si="4"/>
      </c>
      <c r="O10" s="46">
        <f t="shared" si="0"/>
      </c>
    </row>
    <row r="11" spans="1:15" ht="102" x14ac:dyDescent="0.25">
      <c r="A11" s="49">
        <f>CONCATENATE("Augsts",(SUM(COUNTIF('Pazemes sateces baseins'!$K$5:$K$27,"Augsts"),COUNTIF('Virszemes sateces baseins'!$K$6:$K$29,"Augsts"),COUNTIF($K$6:$K11,"Augsts"))))</f>
      </c>
      <c r="B11" s="49">
        <f>CONCATENATE("Ļoti augsts",(SUM(COUNTIF('Pazemes sateces baseins'!$K$5:$K$27,"Ļoti augsts"),COUNTIF('Virszemes sateces baseins'!$K$6:$K$29,"Ļoti augsts"),COUNTIF(K$6:$K11,"Ļoti augsts"))))</f>
      </c>
      <c r="C11" s="49">
        <f>IF($F11="Nē","D6unD7Nē","")</f>
      </c>
      <c r="D11" s="54" t="s">
        <v>503</v>
      </c>
      <c r="E11" s="66" t="s">
        <v>445</v>
      </c>
      <c r="F11" s="44" t="inlineStr">
        <is>
          <t>Jā</t>
        </is>
      </c>
      <c r="G11" s="44"/>
      <c r="H11" s="44"/>
      <c r="I11" s="44"/>
      <c r="J11" s="44"/>
      <c r="K11" s="47">
        <f t="shared" si="5"/>
      </c>
      <c r="L11" s="46">
        <f>IF($F11&lt;&gt;"Nē","",IF(OR($G11="",$H11=""),"Norādīt notikuma iestāšanās iespējamību un seku smagumu",IF(AND($M11&gt;=2,OR($I11="",$J11="")),"Jānorāda notikuma ilgums un ietekmēto ūdens lietotāju skaits","")))</f>
      </c>
      <c r="M11" s="47">
        <f t="shared" si="3"/>
      </c>
      <c r="N11" s="47">
        <f t="shared" si="4"/>
      </c>
      <c r="O11" s="46">
        <f t="shared" si="0"/>
      </c>
    </row>
    <row r="12" spans="1:15" x14ac:dyDescent="0.25">
      <c r="A12" s="49">
        <f>CONCATENATE("Augsts",(SUM(COUNTIF('Pazemes sateces baseins'!$K$5:$K$27,"Augsts"),COUNTIF('Virszemes sateces baseins'!$K$6:$K$29,"Augsts"),COUNTIF($K$6:$K12,"Augsts"))))</f>
      </c>
      <c r="B12" s="49">
        <f>CONCATENATE("Ļoti augsts",(SUM(COUNTIF('Pazemes sateces baseins'!$K$5:$K$27,"Ļoti augsts"),COUNTIF('Virszemes sateces baseins'!$K$6:$K$29,"Ļoti augsts"),COUNTIF(K$6:$K12,"Ļoti augsts"))))</f>
      </c>
      <c r="C12" s="49">
        <f>IF($F12="Nē","A1Nē","")</f>
      </c>
      <c r="D12" s="108" t="s">
        <v>504</v>
      </c>
      <c r="E12" s="66" t="s">
        <v>446</v>
      </c>
      <c r="F12" s="44" t="inlineStr">
        <is>
          <t>Nē</t>
        </is>
      </c>
      <c r="G12" s="44"/>
      <c r="H12" s="44"/>
      <c r="I12" s="44"/>
      <c r="J12" s="44"/>
      <c r="K12" s="47">
        <f>IF(AND($N12=5,$M12=1),"Vidējs",IF(AND($N12=4,$M12=1),"Vidējs",IF(AND($N12=4,$M12=2),"Vidējs",IF(AND($N12=3,$M12=2),"Vidējs",IF(AND($N12=2,$M12=3),"Vidējs",IF(AND($N12=1,$M12=3),"Vidējs",IF(AND($N12=1,$M12=4),"Vidējs",IF(AND($N12=5,$M12=2),"Augsts",IF(AND($N12=4,$M12=3),"Augsts",IF(AND($N12=3,$M12=3),"Augsts",IF(AND($N12=3,$M12=4),"Augsts",IF(AND($N12=2,$M12=4),"Augsts",IF(AND($N12=1,$M12=5),"Augsts",IF(AND($N12=5,$M12=3),"Ļoti augsts",IF(AND($N12=5,$M12=4),"Ļoti augsts",IF(AND($N12=5,$M12=5),"Ļoti augsts",IF(AND($N12=4,$M12=4),"Ļoti augsts",IF(AND($N12=4,$M12=5),"Ļoti augsts",IF(AND($N12=3,$M12=5),"Ļoti augsts",IF(AND($N12=2,$M12=5),"Ļoti augsts",IF(AND($N12=3,$M12=1),"Zems",IF(AND($N12=2,$M12=1),"Zems",IF(AND($N12=2,$M12=2),"Zems",IF(AND($N12=1,$M12=1),"Zems",IF(AND($N12=1,$M12=2),"Zems",IF(F12="Nav zināms/jāapstiprina vēlāk","Ļoti augsts",IF(F12="Nē","Ļoti augsts","")))))))))))))))))))))))))))</f>
      </c>
      <c r="L12" s="46">
        <f>IF($F12&lt;&gt;"Nē","",IF(OR($G12="",$H12=""),"Norādīt notikuma iestāšanās iespējamību un seku smagumu",IF(AND($M12&gt;=2,OR($I12="",$J12="")),"Jānorāda notikuma ilgums un ietekmēto ūdens lietotāju skaits","")))</f>
      </c>
      <c r="M12" s="47">
        <f t="shared" si="3"/>
      </c>
      <c r="N12" s="47">
        <f t="shared" si="4"/>
      </c>
      <c r="O12" s="46">
        <f t="shared" si="0"/>
      </c>
    </row>
    <row r="13" spans="1:15" ht="25.5" x14ac:dyDescent="0.25">
      <c r="A13" s="49">
        <f>CONCATENATE("Augsts",(SUM(COUNTIF('Pazemes sateces baseins'!$K$5:$K$27,"Augsts"),COUNTIF('Virszemes sateces baseins'!$K$6:$K$29,"Augsts"),COUNTIF($K$6:$K13,"Augsts"))))</f>
      </c>
      <c r="B13" s="49">
        <f>CONCATENATE("Ļoti augsts",(SUM(COUNTIF('Pazemes sateces baseins'!$K$5:$K$27,"Ļoti augsts"),COUNTIF('Virszemes sateces baseins'!$K$6:$K$29,"Ļoti augsts"),COUNTIF(K$6:$K13,"Ļoti augsts"))))</f>
      </c>
      <c r="C13" s="49">
        <f>IF($F13="Nē","A1Nē","")</f>
      </c>
      <c r="D13" s="108" t="s">
        <v>505</v>
      </c>
      <c r="E13" s="66" t="s">
        <v>447</v>
      </c>
      <c r="F13" s="44" t="inlineStr">
        <is>
          <t>Nē</t>
        </is>
      </c>
      <c r="G13" s="44" t="inlineStr">
        <is>
          <t>Mazticams</t>
        </is>
      </c>
      <c r="H13" s="44" t="inlineStr">
        <is>
          <t>Nav būtiskas ietekmes</t>
        </is>
      </c>
      <c r="I13" s="44" t="inlineStr">
        <is>
          <t>6-24 stundas</t>
        </is>
      </c>
      <c r="J13" s="44" t="inlineStr">
        <is>
          <t>no 1-10</t>
        </is>
      </c>
      <c r="K13" s="47">
        <f>IF(AND($N13=5,$M13=1),"Vidējs",IF(AND($N13=4,$M13=1),"Vidējs",IF(AND($N13=4,$M13=2),"Vidējs",IF(AND($N13=3,$M13=2),"Vidējs",IF(AND($N13=2,$M13=3),"Vidējs",IF(AND($N13=1,$M13=3),"Vidējs",IF(AND($N13=1,$M13=4),"Vidējs",IF(AND($N13=5,$M13=2),"Augsts",IF(AND($N13=4,$M13=3),"Augsts",IF(AND($N13=3,$M13=3),"Augsts",IF(AND($N13=3,$M13=4),"Augsts",IF(AND($N13=2,$M13=4),"Augsts",IF(AND($N13=1,$M13=5),"Augsts",IF(AND($N13=5,$M13=3),"Ļoti augsts",IF(AND($N13=5,$M13=4),"Ļoti augsts",IF(AND($N13=5,$M13=5),"Ļoti augsts",IF(AND($N13=4,$M13=4),"Ļoti augsts",IF(AND($N13=4,$M13=5),"Ļoti augsts",IF(AND($N13=3,$M13=5),"Ļoti augsts",IF(AND($N13=2,$M13=5),"Ļoti augsts",IF(AND($N13=3,$M13=1),"Zems",IF(AND($N13=2,$M13=1),"Zems",IF(AND($N13=2,$M13=2),"Zems",IF(AND($N13=1,$M13=1),"Zems",IF(AND($N13=1,$M13=2),"Zems",IF(F13="Nav zināms/jāapstiprina vēlāk","Ļoti augsts",IF(F13="Nē","Ļoti augsts","")))))))))))))))))))))))))))</f>
      </c>
      <c r="L13" s="46">
        <f>IF($F13&lt;&gt;"Nē","",IF(OR($G13="",$H13=""),"Norādīt notikuma iestāšanās iespējamību un seku smagumu",IF(AND($M13&gt;=2,OR($I13="",$J13="")),"Jānorāda notikuma ilgums un ietekmēto ūdens lietotāju skaits","")))</f>
      </c>
      <c r="M13" s="47">
        <f t="shared" si="3"/>
      </c>
      <c r="N13" s="47">
        <f t="shared" si="4"/>
      </c>
      <c r="O13" s="46">
        <f t="shared" si="0"/>
      </c>
    </row>
    <row r="14" spans="1:15" ht="51" x14ac:dyDescent="0.25">
      <c r="A14" s="49">
        <f>CONCATENATE("Augsts",(SUM(COUNTIF('Pazemes sateces baseins'!$K$5:$K$27,"Augsts"),COUNTIF('Virszemes sateces baseins'!$K$6:$K$29,"Augsts"),COUNTIF($K$6:$K14,"Augsts"))))</f>
      </c>
      <c r="B14" s="49">
        <f>CONCATENATE("Ļoti augsts",(SUM(COUNTIF('Pazemes sateces baseins'!$K$5:$K$27,"Ļoti augsts"),COUNTIF('Virszemes sateces baseins'!$K$6:$K$29,"Ļoti augsts"),COUNTIF(K$6:$K14,"Ļoti augsts"))))</f>
      </c>
      <c r="C14" s="49">
        <f>IF($F14="Nē","A1Nē","")</f>
      </c>
      <c r="D14" s="108" t="s">
        <v>506</v>
      </c>
      <c r="E14" s="66" t="s">
        <v>448</v>
      </c>
      <c r="F14" s="44" t="inlineStr">
        <is>
          <t>Jā</t>
        </is>
      </c>
      <c r="G14" s="44"/>
      <c r="H14" s="44"/>
      <c r="I14" s="44"/>
      <c r="J14" s="44"/>
      <c r="K14" s="47">
        <f>IF(AND($N14=5,$M14=1),"Vidējs",IF(AND($N14=4,$M14=1),"Vidējs",IF(AND($N14=4,$M14=2),"Vidējs",IF(AND($N14=3,$M14=2),"Vidējs",IF(AND($N14=2,$M14=3),"Vidējs",IF(AND($N14=1,$M14=3),"Vidējs",IF(AND($N14=1,$M14=4),"Vidējs",IF(AND($N14=5,$M14=2),"Augsts",IF(AND($N14=4,$M14=3),"Augsts",IF(AND($N14=3,$M14=3),"Augsts",IF(AND($N14=3,$M14=4),"Augsts",IF(AND($N14=2,$M14=4),"Augsts",IF(AND($N14=1,$M14=5),"Augsts",IF(AND($N14=5,$M14=3),"Ļoti augsts",IF(AND($N14=5,$M14=4),"Ļoti augsts",IF(AND($N14=5,$M14=5),"Ļoti augsts",IF(AND($N14=4,$M14=4),"Ļoti augsts",IF(AND($N14=4,$M14=5),"Ļoti augsts",IF(AND($N14=3,$M14=5),"Ļoti augsts",IF(AND($N14=2,$M14=5),"Ļoti augsts",IF(AND($N14=3,$M14=1),"Zems",IF(AND($N14=2,$M14=1),"Zems",IF(AND($N14=2,$M14=2),"Zems",IF(AND($N14=1,$M14=1),"Zems",IF(AND($N14=1,$M14=2),"Zems",IF(F14="Nav zināms/jāapstiprina vēlāk","Ļoti augsts",IF(F14="Nē","Ļoti augsts","")))))))))))))))))))))))))))</f>
      </c>
      <c r="L14" s="46">
        <f>IF($F14&lt;&gt;"Nē","",IF(OR($G14="",$H14=""),"Norādīt notikuma iestāšanās iespējamību un seku smagumu",IF(AND($M14&gt;=2,OR($I14="",$J14="")),"Jānorāda notikuma ilgums un ietekmēto ūdens lietotāju skaits","")))</f>
      </c>
      <c r="M14" s="47">
        <f t="shared" si="3"/>
      </c>
      <c r="N14" s="47">
        <f t="shared" si="4"/>
      </c>
      <c r="O14" s="46">
        <f t="shared" si="0"/>
      </c>
    </row>
  </sheetData>
  <autoFilter ref="A4:O4" xr:uid="{00000000-0009-0000-0000-000005000000}"/>
  <dataConsolidate/>
  <conditionalFormatting sqref="K6:K14">
    <cfRule type="cellIs" dxfId="46" priority="3" operator="equal">
      <formula>"Zems"</formula>
    </cfRule>
    <cfRule type="cellIs" dxfId="45" priority="4" operator="equal">
      <formula>"Ļoti augsts"</formula>
    </cfRule>
    <cfRule type="cellIs" dxfId="44" priority="5" operator="equal">
      <formula>"Augsts"</formula>
    </cfRule>
    <cfRule type="cellIs" dxfId="43" priority="6" operator="equal">
      <formula>"Vidējs"</formula>
    </cfRule>
  </conditionalFormatting>
  <conditionalFormatting sqref="L6:L14">
    <cfRule type="expression" dxfId="42" priority="57">
      <formula>$L6&lt;&gt;""</formula>
    </cfRule>
  </conditionalFormatting>
  <dataValidations count="12">
    <dataValidation type="list" allowBlank="1" showInputMessage="1" showErrorMessage="1" sqref="F6:F14" xr:uid="{AD52E235-E0D0-4BD6-8FF8-CDD0C73CEE01}">
      <formula1>Atbilde</formula1>
    </dataValidation>
    <dataValidation type="list" allowBlank="1" showInputMessage="1" showErrorMessage="1" sqref="H7:H11" xr:uid="{3B20C6A6-2450-4D71-9D56-2464849971B2}">
      <formula1>INDIRECT($G7)</formula1>
    </dataValidation>
    <dataValidation type="list" allowBlank="1" showInputMessage="1" showErrorMessage="1" sqref="G7:G9" xr:uid="{6EC1E4EF-224F-45E0-898B-DF5E9210CC2C}">
      <formula1>INDIRECT($F7)</formula1>
    </dataValidation>
    <dataValidation type="list" allowBlank="1" showInputMessage="1" showErrorMessage="1" sqref="G10:G11" xr:uid="{50F888A9-400E-4961-B633-6441CD9283E4}">
      <formula1>INDIRECT($C10)</formula1>
    </dataValidation>
    <dataValidation type="list" allowBlank="1" showInputMessage="1" showErrorMessage="1" sqref="G6">
      <formula1>INDIRECT($F6)</formula1>
    </dataValidation>
    <dataValidation type="list" allowBlank="1" showInputMessage="1" showErrorMessage="1" sqref="H6">
      <formula1>INDIRECT($G6)</formula1>
    </dataValidation>
    <dataValidation type="list" allowBlank="1" showInputMessage="1" showErrorMessage="1" sqref="G12">
      <formula1>INDIRECT($C12)</formula1>
    </dataValidation>
    <dataValidation type="list" allowBlank="1" showInputMessage="1" showErrorMessage="1" sqref="H12">
      <formula1>INDIRECT($G12)</formula1>
    </dataValidation>
    <dataValidation type="list" allowBlank="1" showInputMessage="1" showErrorMessage="1" sqref="G13">
      <formula1>INDIRECT($C13)</formula1>
    </dataValidation>
    <dataValidation type="list" allowBlank="1" showInputMessage="1" showErrorMessage="1" sqref="H13">
      <formula1>INDIRECT($G13)</formula1>
    </dataValidation>
    <dataValidation type="list" allowBlank="1" showInputMessage="1" showErrorMessage="1" sqref="G14">
      <formula1>INDIRECT($C14)</formula1>
    </dataValidation>
    <dataValidation type="list" allowBlank="1" showInputMessage="1" showErrorMessage="1" sqref="H14">
      <formula1>INDIRECT($G14)</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96B7B934-0E90-49FC-AFA4-7E6F00D07935}">
            <xm:f>NOT(ISERROR(SEARCH("Jānorāda",G6)))</xm:f>
            <xm:f>"Jānorāda"</xm:f>
            <x14:dxf>
              <fill>
                <patternFill>
                  <bgColor rgb="FFFFFF00"/>
                </patternFill>
              </fill>
            </x14:dxf>
          </x14:cfRule>
          <xm:sqref>G6:J14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98E9920-BC43-4320-B514-422294C9415A}">
          <x14:formula1>
            <xm:f>ADM!$B$10:$B$15</xm:f>
          </x14:formula1>
          <xm:sqref>J8</xm:sqref>
        </x14:dataValidation>
        <x14:dataValidation type="list" allowBlank="1" showInputMessage="1" showErrorMessage="1" xr:uid="{52F51CBA-58B5-4F69-9C46-979B275FC5C6}">
          <x14:formula1>
            <xm:f>ADM!$A$10:$A$15</xm:f>
          </x14:formula1>
          <xm:sqref>I8</xm:sqref>
        </x14:dataValidation>
        <x14:dataValidation type="list" allowBlank="1" showInputMessage="1" showErrorMessage="1">
          <x14:formula1>
            <xm:f>ADM!$A$10:$A$15</xm:f>
          </x14:formula1>
          <xm:sqref>I6 I12 I13 I14</xm:sqref>
        </x14:dataValidation>
        <x14:dataValidation type="list" allowBlank="1" showInputMessage="1" showErrorMessage="1">
          <x14:formula1>
            <xm:f>ADM!$B$10:$B$15</xm:f>
          </x14:formula1>
          <xm:sqref>J6 J12 J13 J14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66</vt:i4>
      </vt:variant>
    </vt:vector>
  </HeadingPairs>
  <TitlesOfParts>
    <vt:vector size="84" baseType="lpstr">
      <vt:lpstr>Vispārīga informācija</vt:lpstr>
      <vt:lpstr>Sheet list</vt:lpstr>
      <vt:lpstr>ADM</vt:lpstr>
      <vt:lpstr>Full_list</vt:lpstr>
      <vt:lpstr>Saturs</vt:lpstr>
      <vt:lpstr>Virszemes sateces baseins</vt:lpstr>
      <vt:lpstr>Virszemes iekārtas</vt:lpstr>
      <vt:lpstr>Pazemes sateces baseins</vt:lpstr>
      <vt:lpstr>Pazemes iekārtas</vt:lpstr>
      <vt:lpstr>Attīrīšanas process</vt:lpstr>
      <vt:lpstr>Torņi, rezervuāri, sūkņi</vt:lpstr>
      <vt:lpstr>Tīkls</vt:lpstr>
      <vt:lpstr>Organizācija un vadība</vt:lpstr>
      <vt:lpstr>Nākotnes riski</vt:lpstr>
      <vt:lpstr>Semi kvantitativas vertibas</vt:lpstr>
      <vt:lpstr>Riski - kopsavilkums</vt:lpstr>
      <vt:lpstr>Augsti riski-kopsavilkums</vt:lpstr>
      <vt:lpstr>Ļoti augsti riski-kopsavilkums</vt:lpstr>
      <vt:lpstr>A1Nē</vt:lpstr>
      <vt:lpstr>'Attīrīšanas process'!A2Nē</vt:lpstr>
      <vt:lpstr>'Attīrīšanas process'!A3Nē</vt:lpstr>
      <vt:lpstr>'Attīrīšanas process'!A4Nē</vt:lpstr>
      <vt:lpstr>'Attīrīšanas process'!A5Nē</vt:lpstr>
      <vt:lpstr>'Attīrīšanas process'!A6Nē</vt:lpstr>
      <vt:lpstr>'Attīrīšanas process'!A7Nē</vt:lpstr>
      <vt:lpstr>'Attīrīšanas process'!A8Nē</vt:lpstr>
      <vt:lpstr>Atbilde</vt:lpstr>
      <vt:lpstr>'Pazemes iekārtas'!D4Nē</vt:lpstr>
      <vt:lpstr>'Pazemes iekārtas'!D6unD7Nē</vt:lpstr>
      <vt:lpstr>Gandrīz_noteikti</vt:lpstr>
      <vt:lpstr>Iespējams</vt:lpstr>
      <vt:lpstr>Jā</vt:lpstr>
      <vt:lpstr>'Nākotnes riski'!K2Nē</vt:lpstr>
      <vt:lpstr>'Organizācija un vadība'!K2Nē</vt:lpstr>
      <vt:lpstr>'Pazemes iekārtas'!K2Nē</vt:lpstr>
      <vt:lpstr>Tīkls!K2Nē</vt:lpstr>
      <vt:lpstr>'Torņi, rezervuāri, sūkņi'!K2Nē</vt:lpstr>
      <vt:lpstr>'Virszemes iekārtas'!K2Nē</vt:lpstr>
      <vt:lpstr>'Virszemes sateces baseins'!K2Nē</vt:lpstr>
      <vt:lpstr>'Nākotnes riski'!K3Nē</vt:lpstr>
      <vt:lpstr>'Organizācija un vadība'!K3Nē</vt:lpstr>
      <vt:lpstr>'Pazemes iekārtas'!K3Nē</vt:lpstr>
      <vt:lpstr>Tīkls!K3Nē</vt:lpstr>
      <vt:lpstr>'Torņi, rezervuāri, sūkņi'!K3Nē</vt:lpstr>
      <vt:lpstr>'Virszemes iekārtas'!K3Nē</vt:lpstr>
      <vt:lpstr>'Virszemes sateces baseins'!K3Nē</vt:lpstr>
      <vt:lpstr>Mazticams</vt:lpstr>
      <vt:lpstr>'Augsti riski-kopsavilkums'!Print_Titles</vt:lpstr>
      <vt:lpstr>'Ļoti augsti riski-kopsavilkums'!Print_Titles</vt:lpstr>
      <vt:lpstr>Reti</vt:lpstr>
      <vt:lpstr>'Nākotnes riski'!V12Nē</vt:lpstr>
      <vt:lpstr>'Organizācija un vadība'!V12Nē</vt:lpstr>
      <vt:lpstr>'Pazemes iekārtas'!V12Nē</vt:lpstr>
      <vt:lpstr>Tīkls!V12Nē</vt:lpstr>
      <vt:lpstr>'Virszemes iekārtas'!V12Nē</vt:lpstr>
      <vt:lpstr>'Virszemes sateces baseins'!V12Nē</vt:lpstr>
      <vt:lpstr>'Nākotnes riski'!V1Nē</vt:lpstr>
      <vt:lpstr>'Organizācija un vadība'!V1Nē</vt:lpstr>
      <vt:lpstr>'Pazemes iekārtas'!V1Nē</vt:lpstr>
      <vt:lpstr>Tīkls!V1Nē</vt:lpstr>
      <vt:lpstr>'Virszemes iekārtas'!V1Nē</vt:lpstr>
      <vt:lpstr>'Virszemes sateces baseins'!V1Nē</vt:lpstr>
      <vt:lpstr>'Nākotnes riski'!V2Nē</vt:lpstr>
      <vt:lpstr>'Organizācija un vadība'!V2Nē</vt:lpstr>
      <vt:lpstr>'Pazemes iekārtas'!V2Nē</vt:lpstr>
      <vt:lpstr>Tīkls!V2Nē</vt:lpstr>
      <vt:lpstr>'Virszemes iekārtas'!V2Nē</vt:lpstr>
      <vt:lpstr>'Virszemes sateces baseins'!V2Nē</vt:lpstr>
      <vt:lpstr>Vidējs</vt:lpstr>
      <vt:lpstr>'Nākotnes riski'!Z12Nē</vt:lpstr>
      <vt:lpstr>'Organizācija un vadība'!Z12Nē</vt:lpstr>
      <vt:lpstr>'Pazemes iekārtas'!Z12Nē</vt:lpstr>
      <vt:lpstr>'Virszemes iekārtas'!Z12Nē</vt:lpstr>
      <vt:lpstr>'Virszemes sateces baseins'!Z12Nē</vt:lpstr>
      <vt:lpstr>'Nākotnes riski'!Z14Nē</vt:lpstr>
      <vt:lpstr>'Organizācija un vadība'!Z14Nē</vt:lpstr>
      <vt:lpstr>'Pazemes iekārtas'!Z14Nē</vt:lpstr>
      <vt:lpstr>'Virszemes iekārtas'!Z14Nē</vt:lpstr>
      <vt:lpstr>'Virszemes sateces baseins'!Z14Nē</vt:lpstr>
      <vt:lpstr>'Nākotnes riski'!Z6Nē</vt:lpstr>
      <vt:lpstr>'Organizācija un vadība'!Z6Nē</vt:lpstr>
      <vt:lpstr>'Pazemes iekārtas'!Z6Nē</vt:lpstr>
      <vt:lpstr>'Virszemes iekārtas'!Z6Nē</vt:lpstr>
      <vt:lpstr>'Virszemes sateces baseins'!Z6Nē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Rubulis</dc:creator>
  <cp:lastModifiedBy>Jānis Ruško</cp:lastModifiedBy>
  <cp:lastPrinted>2017-11-13T10:18:12Z</cp:lastPrinted>
  <dcterms:created xsi:type="dcterms:W3CDTF">2017-10-23T13:48:23Z</dcterms:created>
  <dcterms:modified xsi:type="dcterms:W3CDTF">2024-01-24T16:23:41Z</dcterms:modified>
</cp:coreProperties>
</file>